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4_市町村回答（02.05〆）\16　犬山市　〇\下水道事業（公下、農集）\"/>
    </mc:Choice>
  </mc:AlternateContent>
  <xr:revisionPtr revIDLastSave="0" documentId="13_ncr:1_{9406AB74-253B-4253-BC45-C8AC334FD861}" xr6:coauthVersionLast="47" xr6:coauthVersionMax="47" xr10:uidLastSave="{00000000-0000-0000-0000-000000000000}"/>
  <workbookProtection workbookAlgorithmName="SHA-512" workbookHashValue="V83RU0nny5RX7PNFsSgI/2wFWxm2KkO571HEGtEkDNq7Ltqw3lknCcVpNLKdbI4taub4vsdzTddZ12wOyYEG+A==" workbookSaltValue="Y4ziTq0RixT7QfRV8LigaQ==" workbookSpinCount="100000" lockStructure="1"/>
  <bookViews>
    <workbookView xWindow="-103" yWindow="-103" windowWidth="19543" windowHeight="1249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W6" i="5"/>
  <c r="AT10" i="4" s="1"/>
  <c r="V6" i="5"/>
  <c r="U6" i="5"/>
  <c r="BB8" i="4" s="1"/>
  <c r="T6" i="5"/>
  <c r="S6" i="5"/>
  <c r="AL8" i="4" s="1"/>
  <c r="R6" i="5"/>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F85" i="4"/>
  <c r="BB10" i="4"/>
  <c r="AL10" i="4"/>
  <c r="AD10" i="4"/>
  <c r="P10" i="4"/>
  <c r="AT8" i="4"/>
  <c r="W8" i="4"/>
  <c r="B6"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<sst xmlns="http://schemas.openxmlformats.org/spreadsheetml/2006/main" count="231" uniqueCount="117">
  <si>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</si>
  <si>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</si>
  <si>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</si>
  <si>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</si>
  <si>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</si>
  <si>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</si>
  <si>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</si>
  <si>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</si>
  <si>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</si>
  <si>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</si>
  <si>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</si>
  <si>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</si>
  <si>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</si>
  <si>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</si>
  <si>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</si>
  <si>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</si>
  <si>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</si>
  <si>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</si>
  <si>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</si>
  <si>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</si>
  <si>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</si>
  <si>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</si>
  <si>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</si>
  <si>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</si>
  <si>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</si>
  <si>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</si>
  <si>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</si>
  <si>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</si>
  <si>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</si>
  <si>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</si>
  <si>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</si>
  <si>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</si>
  <si>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</si>
  <si>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</si>
  <si>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</si>
  <si>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</si>
  <si>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</si>
  <si>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</si>
  <si>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</si>
  <si>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</si>
  <si>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</si>
  <si>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</si>
  <si>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</si>
  <si>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</si>
  <si>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</si>
  <si>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</si>
  <si>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</si>
  <si>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</si>
  <si>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</si>
  <si>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</si>
  <si>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</si>
  <si>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</si>
  <si>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</si>
  <si>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</si>
  <si>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</si>
  <si>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</si>
  <si>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</si>
  <si>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</si>
  <si>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</si>
  <si>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</si>
  <si>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</si>
  <si>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</si>
  <si>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</si>
  <si>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</si>
  <si>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</si>
  <si>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</si>
  <si>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</si>
  <si>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</si>
  <si>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</si>
  <si>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</si>
  <si>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</si>
  <si>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</si>
  <si>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</si>
  <si>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</si>
  <si>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</si>
  <si>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</si>
  <si>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</si>
  <si>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</si>
  <si>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</si>
  <si>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</si>
  <si>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</si>
  <si>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</si>
  <si>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</si>
  <si>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</si>
  <si>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</si>
  <si>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</si>
  <si>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</si>
  <si>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</si>
  <si>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</si>
  <si>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</si>
  <si>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</si>
  <si>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</si>
  <si>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</si>
  <si>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</si>
  <si>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</si>
  <si>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犬山市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</si>
  <si>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</si>
  <si>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</si>
  <si>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</si>
  <si>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</si>
  <si>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</si>
  <si>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</si>
  <si>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</si>
  <si>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</si>
  <si>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</si>
  <si>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</si>
  <si>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</si>
  <si>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</si>
  <si>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</si>
  <si>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</si>
  <si>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</si>
  <si>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</si>
  <si>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</si>
  <si>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</si>
  <si>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農業集落排水事業は、平成13年度より供用開始している。整備事業は完了済みで、現在は維持管理のみ行っている
①経常収支比率は、微増の状況となっているが、令和2年度から現金支出を伴わない支出（減価償却費等）に対する繰入金を一般会計から受けているためである。比率は100％以上であるものの、繰入金への依存度が高い状況となっている。
③流動比率は、①と同様の理由で増加している。
④企業債残高対事業規模比率については、減少した。これは、供用開始後に新規借入を行っていないことから、当該年度の償還が進んだ分、企業債現在高が減少したためである。今後は、新規借入が発生する見込みのため、近い将来増加に転じる見込みである。
⑤経費回収率は、類似団体と比較して低い。令和3年度末に宿泊施設が再開し、減少傾向であった状況に今後一定の改善が見込まれるが、大幅な増加とまでは厳しい。
⑥汚水処理原価は、類似団体と比較して2.9倍と非常に高くなっている。⑦施設利用率も、類似団体と比較して1／2以下と非常に低くなっている。これは処理場建設時に、ある企業施設の大型使用を考慮し建設したものの、当該企業の使用量が当初の見込みより大幅に少ないためである。当該企業からは、毎年協定に基づき施設の維持管理負担金として収入を受けている。
⑧水洗化率は類似団体と比較して高いが、今後新規に水洗化する世帯が見込めないため、現状の使用料収入体系での大幅な増加は見込めない状況にある。</t>
    <rPh sb="34" eb="35">
      <t>ズ</t>
    </rPh>
    <phoneticPr fontId="4"/>
  </si>
  <si>
    <t>平成13年度の供用開始から20年経過したものの、処理場施設について大規模な修繕が必要となるような老朽化は今のところ進行していない。現在は、年間計画に基づき、機械装置等の営繕工事を行っている。
　管渠についても、法定耐用年数を超えたものはないが、不明水が多いため、今後は、管渠更生工事等の不明水対策を進める。
　なお、令和５年度も既設管渠の更生工事（L=0.25ｋｍ）を実施したため、管渠改善率が向上している。</t>
    <phoneticPr fontId="4"/>
  </si>
  <si>
    <t>平成13年度の供用開始から20年経過したものの、処理場施設について大規模な修繕が必要となるような老朽化は今のところ進行していない。現在は、年間計画に基づき、機械装置等の営繕工事を行っている。
　管渠についても、法定耐用年数を超えたものはないが、不明水が多いため、今後は、管渠更生工事等の不明水対策を進める。
　なお、令和5年度も既設管渠の更生工事（L=0.25ｋｍ）を実施しており、管渠改善率が向上している。
　今後については、令和６年度に改定する経営戦略に基づき、収支見込と維持管理のバランスを適切に判断し、事業経営を進めて行く。</t>
    <rPh sb="260" eb="261">
      <t>スス</t>
    </rPh>
    <rPh sb="263" eb="264">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</si>
</sst>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0.38</c:v>
                </c:pt>
                <c:pt idx="3" formatCode="#,##0.00;&quot;△&quot;#,##0.00;&quot;-&quot;">
                  <c:v>2.75</c:v>
                </c:pt>
                <c:pt idx="4" formatCode="#,##0.00;&quot;△&quot;#,##0.00;&quot;-&quot;">
                  <c:v>3.13</c:v>
                </c:pt>
              </c:numCache>
            </c:numRef>
          </c:val>
          <c:extLst>
            <c:ext xmlns:c16="http://schemas.microsoft.com/office/drawing/2014/chart" uri="{C3380CC4-5D6E-409C-BE32-E72D297353CC}">
              <c16:uniqueId val="{00000000-98C6-48F3-A64E-756ECE51B2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98C6-48F3-A64E-756ECE51B2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22.25</c:v>
                </c:pt>
                <c:pt idx="1">
                  <c:v>20.38</c:v>
                </c:pt>
                <c:pt idx="2">
                  <c:v>20.91</c:v>
                </c:pt>
                <c:pt idx="3">
                  <c:v>23.19</c:v>
                </c:pt>
                <c:pt idx="4">
                  <c:v>22.25</c:v>
                </c:pt>
              </c:numCache>
            </c:numRef>
          </c:val>
          <c:extLst>
            <c:ext xmlns:c16="http://schemas.microsoft.com/office/drawing/2014/chart" uri="{C3380CC4-5D6E-409C-BE32-E72D297353CC}">
              <c16:uniqueId val="{00000000-2E22-4296-851D-70C58EA0C5B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2E22-4296-851D-70C58EA0C5B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92.83</c:v>
                </c:pt>
                <c:pt idx="1">
                  <c:v>92.73</c:v>
                </c:pt>
                <c:pt idx="2">
                  <c:v>93.1</c:v>
                </c:pt>
                <c:pt idx="3">
                  <c:v>93.06</c:v>
                </c:pt>
                <c:pt idx="4">
                  <c:v>92.61</c:v>
                </c:pt>
              </c:numCache>
            </c:numRef>
          </c:val>
          <c:extLst>
            <c:ext xmlns:c16="http://schemas.microsoft.com/office/drawing/2014/chart" uri="{C3380CC4-5D6E-409C-BE32-E72D297353CC}">
              <c16:uniqueId val="{00000000-FA67-43F0-9E31-8008C6243E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FA67-43F0-9E31-8008C6243E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92.52</c:v>
                </c:pt>
                <c:pt idx="1">
                  <c:v>103.19</c:v>
                </c:pt>
                <c:pt idx="2">
                  <c:v>105.41</c:v>
                </c:pt>
                <c:pt idx="3">
                  <c:v>107.51</c:v>
                </c:pt>
                <c:pt idx="4">
                  <c:v>113.13</c:v>
                </c:pt>
              </c:numCache>
            </c:numRef>
          </c:val>
          <c:extLst>
            <c:ext xmlns:c16="http://schemas.microsoft.com/office/drawing/2014/chart" uri="{C3380CC4-5D6E-409C-BE32-E72D297353CC}">
              <c16:uniqueId val="{00000000-579B-45C3-8184-0963B80BDA7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103.6</c:v>
                </c:pt>
                <c:pt idx="1">
                  <c:v>106.37</c:v>
                </c:pt>
                <c:pt idx="2">
                  <c:v>106.07</c:v>
                </c:pt>
                <c:pt idx="3">
                  <c:v>105.5</c:v>
                </c:pt>
                <c:pt idx="4">
                  <c:v>106.35</c:v>
                </c:pt>
              </c:numCache>
            </c:numRef>
          </c:val>
          <c:smooth val="0"/>
          <c:extLst>
            <c:ext xmlns:c16="http://schemas.microsoft.com/office/drawing/2014/chart" uri="{C3380CC4-5D6E-409C-BE32-E72D297353CC}">
              <c16:uniqueId val="{00000001-579B-45C3-8184-0963B80BDA7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7.05</c:v>
                </c:pt>
                <c:pt idx="1">
                  <c:v>13.93</c:v>
                </c:pt>
                <c:pt idx="2">
                  <c:v>17.059999999999999</c:v>
                </c:pt>
                <c:pt idx="3">
                  <c:v>23.87</c:v>
                </c:pt>
                <c:pt idx="4">
                  <c:v>21.35</c:v>
                </c:pt>
              </c:numCache>
            </c:numRef>
          </c:val>
          <c:extLst>
            <c:ext xmlns:c16="http://schemas.microsoft.com/office/drawing/2014/chart" uri="{C3380CC4-5D6E-409C-BE32-E72D297353CC}">
              <c16:uniqueId val="{00000000-D859-451D-8008-8EA2FCDE81D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23.06</c:v>
                </c:pt>
                <c:pt idx="1">
                  <c:v>20.34</c:v>
                </c:pt>
                <c:pt idx="2">
                  <c:v>21.85</c:v>
                </c:pt>
                <c:pt idx="3">
                  <c:v>25.19</c:v>
                </c:pt>
                <c:pt idx="4">
                  <c:v>25.46</c:v>
                </c:pt>
              </c:numCache>
            </c:numRef>
          </c:val>
          <c:smooth val="0"/>
          <c:extLst>
            <c:ext xmlns:c16="http://schemas.microsoft.com/office/drawing/2014/chart" uri="{C3380CC4-5D6E-409C-BE32-E72D297353CC}">
              <c16:uniqueId val="{00000001-D859-451D-8008-8EA2FCDE81D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5B-46A9-A74C-791CBCA773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0.19</c:v>
                </c:pt>
              </c:numCache>
            </c:numRef>
          </c:val>
          <c:smooth val="0"/>
          <c:extLst>
            <c:ext xmlns:c16="http://schemas.microsoft.com/office/drawing/2014/chart" uri="{C3380CC4-5D6E-409C-BE32-E72D297353CC}">
              <c16:uniqueId val="{00000001-845B-46A9-A74C-791CBCA773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59.65</c:v>
                </c:pt>
                <c:pt idx="1">
                  <c:v>45.78</c:v>
                </c:pt>
                <c:pt idx="2">
                  <c:v>17.96</c:v>
                </c:pt>
                <c:pt idx="3" formatCode="#,##0.00;&quot;△&quot;#,##0.00">
                  <c:v>0</c:v>
                </c:pt>
                <c:pt idx="4" formatCode="#,##0.00;&quot;△&quot;#,##0.00">
                  <c:v>0</c:v>
                </c:pt>
              </c:numCache>
            </c:numRef>
          </c:val>
          <c:extLst>
            <c:ext xmlns:c16="http://schemas.microsoft.com/office/drawing/2014/chart" uri="{C3380CC4-5D6E-409C-BE32-E72D297353CC}">
              <c16:uniqueId val="{00000000-A444-4011-B301-A9B646E330E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193.99</c:v>
                </c:pt>
                <c:pt idx="1">
                  <c:v>139.02000000000001</c:v>
                </c:pt>
                <c:pt idx="2">
                  <c:v>132.04</c:v>
                </c:pt>
                <c:pt idx="3">
                  <c:v>145.43</c:v>
                </c:pt>
                <c:pt idx="4">
                  <c:v>129.88999999999999</c:v>
                </c:pt>
              </c:numCache>
            </c:numRef>
          </c:val>
          <c:smooth val="0"/>
          <c:extLst>
            <c:ext xmlns:c16="http://schemas.microsoft.com/office/drawing/2014/chart" uri="{C3380CC4-5D6E-409C-BE32-E72D297353CC}">
              <c16:uniqueId val="{00000001-A444-4011-B301-A9B646E330E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45.8</c:v>
                </c:pt>
                <c:pt idx="1">
                  <c:v>86.45</c:v>
                </c:pt>
                <c:pt idx="2">
                  <c:v>98.15</c:v>
                </c:pt>
                <c:pt idx="3">
                  <c:v>122.83</c:v>
                </c:pt>
                <c:pt idx="4">
                  <c:v>154.93</c:v>
                </c:pt>
              </c:numCache>
            </c:numRef>
          </c:val>
          <c:extLst>
            <c:ext xmlns:c16="http://schemas.microsoft.com/office/drawing/2014/chart" uri="{C3380CC4-5D6E-409C-BE32-E72D297353CC}">
              <c16:uniqueId val="{00000000-C630-4B00-8F01-D202E93D54E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26.99</c:v>
                </c:pt>
                <c:pt idx="1">
                  <c:v>29.13</c:v>
                </c:pt>
                <c:pt idx="2">
                  <c:v>35.69</c:v>
                </c:pt>
                <c:pt idx="3">
                  <c:v>38.4</c:v>
                </c:pt>
                <c:pt idx="4">
                  <c:v>44.04</c:v>
                </c:pt>
              </c:numCache>
            </c:numRef>
          </c:val>
          <c:smooth val="0"/>
          <c:extLst>
            <c:ext xmlns:c16="http://schemas.microsoft.com/office/drawing/2014/chart" uri="{C3380CC4-5D6E-409C-BE32-E72D297353CC}">
              <c16:uniqueId val="{00000001-C630-4B00-8F01-D202E93D54E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773.93</c:v>
                </c:pt>
                <c:pt idx="1">
                  <c:v>788.41</c:v>
                </c:pt>
                <c:pt idx="2">
                  <c:v>653.73</c:v>
                </c:pt>
                <c:pt idx="3">
                  <c:v>490.94</c:v>
                </c:pt>
                <c:pt idx="4">
                  <c:v>464.38</c:v>
                </c:pt>
              </c:numCache>
            </c:numRef>
          </c:val>
          <c:extLst>
            <c:ext xmlns:c16="http://schemas.microsoft.com/office/drawing/2014/chart" uri="{C3380CC4-5D6E-409C-BE32-E72D297353CC}">
              <c16:uniqueId val="{00000000-4A29-49DB-AA0C-18C3E0ECCB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4A29-49DB-AA0C-18C3E0ECCB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10.79</c:v>
                </c:pt>
                <c:pt idx="1">
                  <c:v>10.4</c:v>
                </c:pt>
                <c:pt idx="2">
                  <c:v>10.02</c:v>
                </c:pt>
                <c:pt idx="3">
                  <c:v>13.58</c:v>
                </c:pt>
                <c:pt idx="4">
                  <c:v>13.11</c:v>
                </c:pt>
              </c:numCache>
            </c:numRef>
          </c:val>
          <c:extLst>
            <c:ext xmlns:c16="http://schemas.microsoft.com/office/drawing/2014/chart" uri="{C3380CC4-5D6E-409C-BE32-E72D297353CC}">
              <c16:uniqueId val="{00000000-DF7A-4E5E-90AB-8295F4BFCE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DF7A-4E5E-90AB-8295F4BFCE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949.48</c:v>
                </c:pt>
                <c:pt idx="1">
                  <c:v>970.73</c:v>
                </c:pt>
                <c:pt idx="2">
                  <c:v>1045.97</c:v>
                </c:pt>
                <c:pt idx="3">
                  <c:v>863.48</c:v>
                </c:pt>
                <c:pt idx="4">
                  <c:v>875.87</c:v>
                </c:pt>
              </c:numCache>
            </c:numRef>
          </c:val>
          <c:extLst>
            <c:ext xmlns:c16="http://schemas.microsoft.com/office/drawing/2014/chart" uri="{C3380CC4-5D6E-409C-BE32-E72D297353CC}">
              <c16:uniqueId val="{00000000-174F-4598-BEC8-17DF5D9BA9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174F-4598-BEC8-17DF5D9BA9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愛知県　犬山市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72005</v>
      </c>
      <c r="AM8" s="41"/>
      <c r="AN8" s="41"/>
      <c r="AO8" s="41"/>
      <c r="AP8" s="41"/>
      <c r="AQ8" s="41"/>
      <c r="AR8" s="41"/>
      <c r="AS8" s="41"/>
      <c r="AT8" s="34">
        <f>データ!T6</f>
        <v>74.900000000000006</v>
      </c>
      <c r="AU8" s="34"/>
      <c r="AV8" s="34"/>
      <c r="AW8" s="34"/>
      <c r="AX8" s="34"/>
      <c r="AY8" s="34"/>
      <c r="AZ8" s="34"/>
      <c r="BA8" s="34"/>
      <c r="BB8" s="34">
        <f>データ!U6</f>
        <v>961.35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5">
      <c r="A10" s="2"/>
      <c r="B10" s="34" t="str">
        <f>データ!N6</f>
        <v>-</v>
      </c>
      <c r="C10" s="34"/>
      <c r="D10" s="34"/>
      <c r="E10" s="34"/>
      <c r="F10" s="34"/>
      <c r="G10" s="34"/>
      <c r="H10" s="34"/>
      <c r="I10" s="34">
        <f>データ!O6</f>
        <v>84.13</v>
      </c>
      <c r="J10" s="34"/>
      <c r="K10" s="34"/>
      <c r="L10" s="34"/>
      <c r="M10" s="34"/>
      <c r="N10" s="34"/>
      <c r="O10" s="34"/>
      <c r="P10" s="34">
        <f>データ!P6</f>
        <v>0.4</v>
      </c>
      <c r="Q10" s="34"/>
      <c r="R10" s="34"/>
      <c r="S10" s="34"/>
      <c r="T10" s="34"/>
      <c r="U10" s="34"/>
      <c r="V10" s="34"/>
      <c r="W10" s="34">
        <f>データ!Q6</f>
        <v>58.13</v>
      </c>
      <c r="X10" s="34"/>
      <c r="Y10" s="34"/>
      <c r="Z10" s="34"/>
      <c r="AA10" s="34"/>
      <c r="AB10" s="34"/>
      <c r="AC10" s="34"/>
      <c r="AD10" s="41">
        <f>データ!R6</f>
        <v>1711</v>
      </c>
      <c r="AE10" s="41"/>
      <c r="AF10" s="41"/>
      <c r="AG10" s="41"/>
      <c r="AH10" s="41"/>
      <c r="AI10" s="41"/>
      <c r="AJ10" s="41"/>
      <c r="AK10" s="2"/>
      <c r="AL10" s="41">
        <f>データ!V6</f>
        <v>284</v>
      </c>
      <c r="AM10" s="41"/>
      <c r="AN10" s="41"/>
      <c r="AO10" s="41"/>
      <c r="AP10" s="41"/>
      <c r="AQ10" s="41"/>
      <c r="AR10" s="41"/>
      <c r="AS10" s="41"/>
      <c r="AT10" s="34">
        <f>データ!W6</f>
        <v>0.35</v>
      </c>
      <c r="AU10" s="34"/>
      <c r="AV10" s="34"/>
      <c r="AW10" s="34"/>
      <c r="AX10" s="34"/>
      <c r="AY10" s="34"/>
      <c r="AZ10" s="34"/>
      <c r="BA10" s="34"/>
      <c r="BB10" s="34">
        <f>データ!X6</f>
        <v>811.43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iE/Ll8UMoMOUoic9VzZZ6/araDcE5TAJHi8Jd2KaWXsCQ6R0aBvIeEgy7FSJbpHASkJpF6JunmBo3ScmJ+GIrQ==" saltValue="4niCbsIlM+mO24+8rSRr2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5">
      <c r="A6" s="14" t="s">
        <v>94</v>
      </c>
      <c r="B6" s="19">
        <f>B7</f>
        <v>2023</v>
      </c>
      <c r="C6" s="19">
        <f t="shared" ref="C6:X6" si="3">C7</f>
        <v>232157</v>
      </c>
      <c r="D6" s="19">
        <f t="shared" si="3"/>
        <v>46</v>
      </c>
      <c r="E6" s="19">
        <f t="shared" si="3"/>
        <v>17</v>
      </c>
      <c r="F6" s="19">
        <f t="shared" si="3"/>
        <v>5</v>
      </c>
      <c r="G6" s="19">
        <f t="shared" si="3"/>
        <v>0</v>
      </c>
      <c r="H6" s="19" t="str">
        <f t="shared" si="3"/>
        <v>愛知県　犬山市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84.13</v>
      </c>
      <c r="P6" s="20">
        <f t="shared" si="3"/>
        <v>0.4</v>
      </c>
      <c r="Q6" s="20">
        <f t="shared" si="3"/>
        <v>58.13</v>
      </c>
      <c r="R6" s="20">
        <f t="shared" si="3"/>
        <v>1711</v>
      </c>
      <c r="S6" s="20">
        <f t="shared" si="3"/>
        <v>72005</v>
      </c>
      <c r="T6" s="20">
        <f t="shared" si="3"/>
        <v>74.900000000000006</v>
      </c>
      <c r="U6" s="20">
        <f t="shared" si="3"/>
        <v>961.35</v>
      </c>
      <c r="V6" s="20">
        <f t="shared" si="3"/>
        <v>284</v>
      </c>
      <c r="W6" s="20">
        <f t="shared" si="3"/>
        <v>0.35</v>
      </c>
      <c r="X6" s="20">
        <f t="shared" si="3"/>
        <v>811.43</v>
      </c>
      <c r="Y6" s="21">
        <f>IF(Y7="",NA(),Y7)</f>
        <v>92.52</v>
      </c>
      <c r="Z6" s="21">
        <f t="shared" ref="Z6:AH6" si="4">IF(Z7="",NA(),Z7)</f>
        <v>103.19</v>
      </c>
      <c r="AA6" s="21">
        <f t="shared" si="4"/>
        <v>105.41</v>
      </c>
      <c r="AB6" s="21">
        <f t="shared" si="4"/>
        <v>107.51</v>
      </c>
      <c r="AC6" s="21">
        <f t="shared" si="4"/>
        <v>113.13</v>
      </c>
      <c r="AD6" s="21">
        <f t="shared" si="4"/>
        <v>103.6</v>
      </c>
      <c r="AE6" s="21">
        <f t="shared" si="4"/>
        <v>106.37</v>
      </c>
      <c r="AF6" s="21">
        <f t="shared" si="4"/>
        <v>106.07</v>
      </c>
      <c r="AG6" s="21">
        <f t="shared" si="4"/>
        <v>105.5</v>
      </c>
      <c r="AH6" s="21">
        <f t="shared" si="4"/>
        <v>106.35</v>
      </c>
      <c r="AI6" s="20" t="str">
        <f>IF(AI7="","",IF(AI7="-","【-】","【"&amp;SUBSTITUTE(TEXT(AI7,"#,##0.00"),"-","△")&amp;"】"))</f>
        <v>【104.44】</v>
      </c>
      <c r="AJ6" s="21">
        <f>IF(AJ7="",NA(),AJ7)</f>
        <v>59.65</v>
      </c>
      <c r="AK6" s="21">
        <f t="shared" ref="AK6:AS6" si="5">IF(AK7="",NA(),AK7)</f>
        <v>45.78</v>
      </c>
      <c r="AL6" s="21">
        <f t="shared" si="5"/>
        <v>17.96</v>
      </c>
      <c r="AM6" s="20">
        <f t="shared" si="5"/>
        <v>0</v>
      </c>
      <c r="AN6" s="20">
        <f t="shared" si="5"/>
        <v>0</v>
      </c>
      <c r="AO6" s="21">
        <f t="shared" si="5"/>
        <v>193.99</v>
      </c>
      <c r="AP6" s="21">
        <f t="shared" si="5"/>
        <v>139.02000000000001</v>
      </c>
      <c r="AQ6" s="21">
        <f t="shared" si="5"/>
        <v>132.04</v>
      </c>
      <c r="AR6" s="21">
        <f t="shared" si="5"/>
        <v>145.43</v>
      </c>
      <c r="AS6" s="21">
        <f t="shared" si="5"/>
        <v>129.88999999999999</v>
      </c>
      <c r="AT6" s="20" t="str">
        <f>IF(AT7="","",IF(AT7="-","【-】","【"&amp;SUBSTITUTE(TEXT(AT7,"#,##0.00"),"-","△")&amp;"】"))</f>
        <v>【124.06】</v>
      </c>
      <c r="AU6" s="21">
        <f>IF(AU7="",NA(),AU7)</f>
        <v>45.8</v>
      </c>
      <c r="AV6" s="21">
        <f t="shared" ref="AV6:BD6" si="6">IF(AV7="",NA(),AV7)</f>
        <v>86.45</v>
      </c>
      <c r="AW6" s="21">
        <f t="shared" si="6"/>
        <v>98.15</v>
      </c>
      <c r="AX6" s="21">
        <f t="shared" si="6"/>
        <v>122.83</v>
      </c>
      <c r="AY6" s="21">
        <f t="shared" si="6"/>
        <v>154.93</v>
      </c>
      <c r="AZ6" s="21">
        <f t="shared" si="6"/>
        <v>26.99</v>
      </c>
      <c r="BA6" s="21">
        <f t="shared" si="6"/>
        <v>29.13</v>
      </c>
      <c r="BB6" s="21">
        <f t="shared" si="6"/>
        <v>35.69</v>
      </c>
      <c r="BC6" s="21">
        <f t="shared" si="6"/>
        <v>38.4</v>
      </c>
      <c r="BD6" s="21">
        <f t="shared" si="6"/>
        <v>44.04</v>
      </c>
      <c r="BE6" s="20" t="str">
        <f>IF(BE7="","",IF(BE7="-","【-】","【"&amp;SUBSTITUTE(TEXT(BE7,"#,##0.00"),"-","△")&amp;"】"))</f>
        <v>【42.02】</v>
      </c>
      <c r="BF6" s="21">
        <f>IF(BF7="",NA(),BF7)</f>
        <v>773.93</v>
      </c>
      <c r="BG6" s="21">
        <f t="shared" ref="BG6:BO6" si="7">IF(BG7="",NA(),BG7)</f>
        <v>788.41</v>
      </c>
      <c r="BH6" s="21">
        <f t="shared" si="7"/>
        <v>653.73</v>
      </c>
      <c r="BI6" s="21">
        <f t="shared" si="7"/>
        <v>490.94</v>
      </c>
      <c r="BJ6" s="21">
        <f t="shared" si="7"/>
        <v>464.38</v>
      </c>
      <c r="BK6" s="21">
        <f t="shared" si="7"/>
        <v>826.83</v>
      </c>
      <c r="BL6" s="21">
        <f t="shared" si="7"/>
        <v>867.83</v>
      </c>
      <c r="BM6" s="21">
        <f t="shared" si="7"/>
        <v>791.76</v>
      </c>
      <c r="BN6" s="21">
        <f t="shared" si="7"/>
        <v>900.82</v>
      </c>
      <c r="BO6" s="21">
        <f t="shared" si="7"/>
        <v>839.21</v>
      </c>
      <c r="BP6" s="20" t="str">
        <f>IF(BP7="","",IF(BP7="-","【-】","【"&amp;SUBSTITUTE(TEXT(BP7,"#,##0.00"),"-","△")&amp;"】"))</f>
        <v>【785.10】</v>
      </c>
      <c r="BQ6" s="21">
        <f>IF(BQ7="",NA(),BQ7)</f>
        <v>10.79</v>
      </c>
      <c r="BR6" s="21">
        <f t="shared" ref="BR6:BZ6" si="8">IF(BR7="",NA(),BR7)</f>
        <v>10.4</v>
      </c>
      <c r="BS6" s="21">
        <f t="shared" si="8"/>
        <v>10.02</v>
      </c>
      <c r="BT6" s="21">
        <f t="shared" si="8"/>
        <v>13.58</v>
      </c>
      <c r="BU6" s="21">
        <f t="shared" si="8"/>
        <v>13.11</v>
      </c>
      <c r="BV6" s="21">
        <f t="shared" si="8"/>
        <v>57.31</v>
      </c>
      <c r="BW6" s="21">
        <f t="shared" si="8"/>
        <v>57.08</v>
      </c>
      <c r="BX6" s="21">
        <f t="shared" si="8"/>
        <v>56.26</v>
      </c>
      <c r="BY6" s="21">
        <f t="shared" si="8"/>
        <v>52.94</v>
      </c>
      <c r="BZ6" s="21">
        <f t="shared" si="8"/>
        <v>52.05</v>
      </c>
      <c r="CA6" s="20" t="str">
        <f>IF(CA7="","",IF(CA7="-","【-】","【"&amp;SUBSTITUTE(TEXT(CA7,"#,##0.00"),"-","△")&amp;"】"))</f>
        <v>【56.93】</v>
      </c>
      <c r="CB6" s="21">
        <f>IF(CB7="",NA(),CB7)</f>
        <v>949.48</v>
      </c>
      <c r="CC6" s="21">
        <f t="shared" ref="CC6:CK6" si="9">IF(CC7="",NA(),CC7)</f>
        <v>970.73</v>
      </c>
      <c r="CD6" s="21">
        <f t="shared" si="9"/>
        <v>1045.97</v>
      </c>
      <c r="CE6" s="21">
        <f t="shared" si="9"/>
        <v>863.48</v>
      </c>
      <c r="CF6" s="21">
        <f t="shared" si="9"/>
        <v>875.87</v>
      </c>
      <c r="CG6" s="21">
        <f t="shared" si="9"/>
        <v>273.52</v>
      </c>
      <c r="CH6" s="21">
        <f t="shared" si="9"/>
        <v>274.99</v>
      </c>
      <c r="CI6" s="21">
        <f t="shared" si="9"/>
        <v>282.08999999999997</v>
      </c>
      <c r="CJ6" s="21">
        <f t="shared" si="9"/>
        <v>303.27999999999997</v>
      </c>
      <c r="CK6" s="21">
        <f t="shared" si="9"/>
        <v>301.86</v>
      </c>
      <c r="CL6" s="20" t="str">
        <f>IF(CL7="","",IF(CL7="-","【-】","【"&amp;SUBSTITUTE(TEXT(CL7,"#,##0.00"),"-","△")&amp;"】"))</f>
        <v>【271.15】</v>
      </c>
      <c r="CM6" s="21">
        <f>IF(CM7="",NA(),CM7)</f>
        <v>22.25</v>
      </c>
      <c r="CN6" s="21">
        <f t="shared" ref="CN6:CV6" si="10">IF(CN7="",NA(),CN7)</f>
        <v>20.38</v>
      </c>
      <c r="CO6" s="21">
        <f t="shared" si="10"/>
        <v>20.91</v>
      </c>
      <c r="CP6" s="21">
        <f t="shared" si="10"/>
        <v>23.19</v>
      </c>
      <c r="CQ6" s="21">
        <f t="shared" si="10"/>
        <v>22.25</v>
      </c>
      <c r="CR6" s="21">
        <f t="shared" si="10"/>
        <v>50.14</v>
      </c>
      <c r="CS6" s="21">
        <f t="shared" si="10"/>
        <v>54.83</v>
      </c>
      <c r="CT6" s="21">
        <f t="shared" si="10"/>
        <v>66.53</v>
      </c>
      <c r="CU6" s="21">
        <f t="shared" si="10"/>
        <v>52.35</v>
      </c>
      <c r="CV6" s="21">
        <f t="shared" si="10"/>
        <v>46.25</v>
      </c>
      <c r="CW6" s="20" t="str">
        <f>IF(CW7="","",IF(CW7="-","【-】","【"&amp;SUBSTITUTE(TEXT(CW7,"#,##0.00"),"-","△")&amp;"】"))</f>
        <v>【49.87】</v>
      </c>
      <c r="CX6" s="21">
        <f>IF(CX7="",NA(),CX7)</f>
        <v>92.83</v>
      </c>
      <c r="CY6" s="21">
        <f t="shared" ref="CY6:DG6" si="11">IF(CY7="",NA(),CY7)</f>
        <v>92.73</v>
      </c>
      <c r="CZ6" s="21">
        <f t="shared" si="11"/>
        <v>93.1</v>
      </c>
      <c r="DA6" s="21">
        <f t="shared" si="11"/>
        <v>93.06</v>
      </c>
      <c r="DB6" s="21">
        <f t="shared" si="11"/>
        <v>92.61</v>
      </c>
      <c r="DC6" s="21">
        <f t="shared" si="11"/>
        <v>84.98</v>
      </c>
      <c r="DD6" s="21">
        <f t="shared" si="11"/>
        <v>84.7</v>
      </c>
      <c r="DE6" s="21">
        <f t="shared" si="11"/>
        <v>84.67</v>
      </c>
      <c r="DF6" s="21">
        <f t="shared" si="11"/>
        <v>84.39</v>
      </c>
      <c r="DG6" s="21">
        <f t="shared" si="11"/>
        <v>83.96</v>
      </c>
      <c r="DH6" s="20" t="str">
        <f>IF(DH7="","",IF(DH7="-","【-】","【"&amp;SUBSTITUTE(TEXT(DH7,"#,##0.00"),"-","△")&amp;"】"))</f>
        <v>【87.54】</v>
      </c>
      <c r="DI6" s="21">
        <f>IF(DI7="",NA(),DI7)</f>
        <v>7.05</v>
      </c>
      <c r="DJ6" s="21">
        <f t="shared" ref="DJ6:DR6" si="12">IF(DJ7="",NA(),DJ7)</f>
        <v>13.93</v>
      </c>
      <c r="DK6" s="21">
        <f t="shared" si="12"/>
        <v>17.059999999999999</v>
      </c>
      <c r="DL6" s="21">
        <f t="shared" si="12"/>
        <v>23.87</v>
      </c>
      <c r="DM6" s="21">
        <f t="shared" si="12"/>
        <v>21.35</v>
      </c>
      <c r="DN6" s="21">
        <f t="shared" si="12"/>
        <v>23.06</v>
      </c>
      <c r="DO6" s="21">
        <f t="shared" si="12"/>
        <v>20.34</v>
      </c>
      <c r="DP6" s="21">
        <f t="shared" si="12"/>
        <v>21.85</v>
      </c>
      <c r="DQ6" s="21">
        <f t="shared" si="12"/>
        <v>25.19</v>
      </c>
      <c r="DR6" s="21">
        <f t="shared" si="12"/>
        <v>25.46</v>
      </c>
      <c r="DS6" s="20" t="str">
        <f>IF(DS7="","",IF(DS7="-","【-】","【"&amp;SUBSTITUTE(TEXT(DS7,"#,##0.00"),"-","△")&amp;"】"))</f>
        <v>【28.42】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0.19</v>
      </c>
      <c r="ED6" s="20" t="str">
        <f>IF(ED7="","",IF(ED7="-","【-】","【"&amp;SUBSTITUTE(TEXT(ED7,"#,##0.00"),"-","△")&amp;"】"))</f>
        <v>【0.08】</v>
      </c>
      <c r="EE6" s="20">
        <f>IF(EE7="",NA(),EE7)</f>
        <v>0</v>
      </c>
      <c r="EF6" s="20">
        <f t="shared" ref="EF6:EN6" si="14">IF(EF7="",NA(),EF7)</f>
        <v>0</v>
      </c>
      <c r="EG6" s="21">
        <f t="shared" si="14"/>
        <v>0.38</v>
      </c>
      <c r="EH6" s="21">
        <f t="shared" si="14"/>
        <v>2.75</v>
      </c>
      <c r="EI6" s="21">
        <f t="shared" si="14"/>
        <v>3.13</v>
      </c>
      <c r="EJ6" s="21">
        <f t="shared" si="14"/>
        <v>0.02</v>
      </c>
      <c r="EK6" s="21">
        <f t="shared" si="14"/>
        <v>0.25</v>
      </c>
      <c r="EL6" s="21">
        <f t="shared" si="14"/>
        <v>0.05</v>
      </c>
      <c r="EM6" s="21">
        <f t="shared" si="14"/>
        <v>0.03</v>
      </c>
      <c r="EN6" s="21">
        <f t="shared" si="14"/>
        <v>0.03</v>
      </c>
      <c r="EO6" s="20" t="str">
        <f>IF(EO7="","",IF(EO7="-","【-】","【"&amp;SUBSTITUTE(TEXT(EO7,"#,##0.00"),"-","△")&amp;"】"))</f>
        <v>【0.02】</v>
      </c>
    </row>
    <row r="7" spans="1:148" s="22" customFormat="1" x14ac:dyDescent="0.25">
      <c r="A7" s="14"/>
      <c r="B7" s="23">
        <v>2023</v>
      </c>
      <c r="C7" s="23">
        <v>232157</v>
      </c>
      <c r="D7" s="23">
        <v>46</v>
      </c>
      <c r="E7" s="23">
        <v>17</v>
      </c>
      <c r="F7" s="23">
        <v>5</v>
      </c>
      <c r="G7" s="23">
        <v>0</v>
      </c>
      <c r="H7" s="23" t="s">
        <v>95</v>
      </c>
      <c r="I7" s="23" t="s">
        <v>96</v>
      </c>
      <c r="J7" s="23" t="s">
        <v>97</v>
      </c>
      <c r="K7" s="23" t="s">
        <v>98</v>
      </c>
      <c r="L7" s="23" t="s">
        <v>99</v>
      </c>
      <c r="M7" s="23" t="s">
        <v>100</v>
      </c>
      <c r="N7" s="24" t="s">
        <v>101</v>
      </c>
      <c r="O7" s="24">
        <v>84.13</v>
      </c>
      <c r="P7" s="24">
        <v>0.4</v>
      </c>
      <c r="Q7" s="24">
        <v>58.13</v>
      </c>
      <c r="R7" s="24">
        <v>1711</v>
      </c>
      <c r="S7" s="24">
        <v>72005</v>
      </c>
      <c r="T7" s="24">
        <v>74.900000000000006</v>
      </c>
      <c r="U7" s="24">
        <v>961.35</v>
      </c>
      <c r="V7" s="24">
        <v>284</v>
      </c>
      <c r="W7" s="24">
        <v>0.35</v>
      </c>
      <c r="X7" s="24">
        <v>811.43</v>
      </c>
      <c r="Y7" s="24">
        <v>92.52</v>
      </c>
      <c r="Z7" s="24">
        <v>103.19</v>
      </c>
      <c r="AA7" s="24">
        <v>105.41</v>
      </c>
      <c r="AB7" s="24">
        <v>107.51</v>
      </c>
      <c r="AC7" s="24">
        <v>113.13</v>
      </c>
      <c r="AD7" s="24">
        <v>103.6</v>
      </c>
      <c r="AE7" s="24">
        <v>106.37</v>
      </c>
      <c r="AF7" s="24">
        <v>106.07</v>
      </c>
      <c r="AG7" s="24">
        <v>105.5</v>
      </c>
      <c r="AH7" s="24">
        <v>106.35</v>
      </c>
      <c r="AI7" s="24">
        <v>104.44</v>
      </c>
      <c r="AJ7" s="24">
        <v>59.65</v>
      </c>
      <c r="AK7" s="24">
        <v>45.78</v>
      </c>
      <c r="AL7" s="24">
        <v>17.96</v>
      </c>
      <c r="AM7" s="24">
        <v>0</v>
      </c>
      <c r="AN7" s="24">
        <v>0</v>
      </c>
      <c r="AO7" s="24">
        <v>193.99</v>
      </c>
      <c r="AP7" s="24">
        <v>139.02000000000001</v>
      </c>
      <c r="AQ7" s="24">
        <v>132.04</v>
      </c>
      <c r="AR7" s="24">
        <v>145.43</v>
      </c>
      <c r="AS7" s="24">
        <v>129.88999999999999</v>
      </c>
      <c r="AT7" s="24">
        <v>124.06</v>
      </c>
      <c r="AU7" s="24">
        <v>45.8</v>
      </c>
      <c r="AV7" s="24">
        <v>86.45</v>
      </c>
      <c r="AW7" s="24">
        <v>98.15</v>
      </c>
      <c r="AX7" s="24">
        <v>122.83</v>
      </c>
      <c r="AY7" s="24">
        <v>154.93</v>
      </c>
      <c r="AZ7" s="24">
        <v>26.99</v>
      </c>
      <c r="BA7" s="24">
        <v>29.13</v>
      </c>
      <c r="BB7" s="24">
        <v>35.69</v>
      </c>
      <c r="BC7" s="24">
        <v>38.4</v>
      </c>
      <c r="BD7" s="24">
        <v>44.04</v>
      </c>
      <c r="BE7" s="24">
        <v>42.02</v>
      </c>
      <c r="BF7" s="24">
        <v>773.93</v>
      </c>
      <c r="BG7" s="24">
        <v>788.41</v>
      </c>
      <c r="BH7" s="24">
        <v>653.73</v>
      </c>
      <c r="BI7" s="24">
        <v>490.94</v>
      </c>
      <c r="BJ7" s="24">
        <v>464.38</v>
      </c>
      <c r="BK7" s="24">
        <v>826.83</v>
      </c>
      <c r="BL7" s="24">
        <v>867.83</v>
      </c>
      <c r="BM7" s="24">
        <v>791.76</v>
      </c>
      <c r="BN7" s="24">
        <v>900.82</v>
      </c>
      <c r="BO7" s="24">
        <v>839.21</v>
      </c>
      <c r="BP7" s="24">
        <v>785.1</v>
      </c>
      <c r="BQ7" s="24">
        <v>10.79</v>
      </c>
      <c r="BR7" s="24">
        <v>10.4</v>
      </c>
      <c r="BS7" s="24">
        <v>10.02</v>
      </c>
      <c r="BT7" s="24">
        <v>13.58</v>
      </c>
      <c r="BU7" s="24">
        <v>13.11</v>
      </c>
      <c r="BV7" s="24">
        <v>57.31</v>
      </c>
      <c r="BW7" s="24">
        <v>57.08</v>
      </c>
      <c r="BX7" s="24">
        <v>56.26</v>
      </c>
      <c r="BY7" s="24">
        <v>52.94</v>
      </c>
      <c r="BZ7" s="24">
        <v>52.05</v>
      </c>
      <c r="CA7" s="24">
        <v>56.93</v>
      </c>
      <c r="CB7" s="24">
        <v>949.48</v>
      </c>
      <c r="CC7" s="24">
        <v>970.73</v>
      </c>
      <c r="CD7" s="24">
        <v>1045.97</v>
      </c>
      <c r="CE7" s="24">
        <v>863.48</v>
      </c>
      <c r="CF7" s="24">
        <v>875.87</v>
      </c>
      <c r="CG7" s="24">
        <v>273.52</v>
      </c>
      <c r="CH7" s="24">
        <v>274.99</v>
      </c>
      <c r="CI7" s="24">
        <v>282.08999999999997</v>
      </c>
      <c r="CJ7" s="24">
        <v>303.27999999999997</v>
      </c>
      <c r="CK7" s="24">
        <v>301.86</v>
      </c>
      <c r="CL7" s="24">
        <v>271.14999999999998</v>
      </c>
      <c r="CM7" s="24">
        <v>22.25</v>
      </c>
      <c r="CN7" s="24">
        <v>20.38</v>
      </c>
      <c r="CO7" s="24">
        <v>20.91</v>
      </c>
      <c r="CP7" s="24">
        <v>23.19</v>
      </c>
      <c r="CQ7" s="24">
        <v>22.25</v>
      </c>
      <c r="CR7" s="24">
        <v>50.14</v>
      </c>
      <c r="CS7" s="24">
        <v>54.83</v>
      </c>
      <c r="CT7" s="24">
        <v>66.53</v>
      </c>
      <c r="CU7" s="24">
        <v>52.35</v>
      </c>
      <c r="CV7" s="24">
        <v>46.25</v>
      </c>
      <c r="CW7" s="24">
        <v>49.87</v>
      </c>
      <c r="CX7" s="24">
        <v>92.83</v>
      </c>
      <c r="CY7" s="24">
        <v>92.73</v>
      </c>
      <c r="CZ7" s="24">
        <v>93.1</v>
      </c>
      <c r="DA7" s="24">
        <v>93.06</v>
      </c>
      <c r="DB7" s="24">
        <v>92.61</v>
      </c>
      <c r="DC7" s="24">
        <v>84.98</v>
      </c>
      <c r="DD7" s="24">
        <v>84.7</v>
      </c>
      <c r="DE7" s="24">
        <v>84.67</v>
      </c>
      <c r="DF7" s="24">
        <v>84.39</v>
      </c>
      <c r="DG7" s="24">
        <v>83.96</v>
      </c>
      <c r="DH7" s="24">
        <v>87.54</v>
      </c>
      <c r="DI7" s="24">
        <v>7.05</v>
      </c>
      <c r="DJ7" s="24">
        <v>13.93</v>
      </c>
      <c r="DK7" s="24">
        <v>17.059999999999999</v>
      </c>
      <c r="DL7" s="24">
        <v>23.87</v>
      </c>
      <c r="DM7" s="24">
        <v>21.35</v>
      </c>
      <c r="DN7" s="24">
        <v>23.06</v>
      </c>
      <c r="DO7" s="24">
        <v>20.34</v>
      </c>
      <c r="DP7" s="24">
        <v>21.85</v>
      </c>
      <c r="DQ7" s="24">
        <v>25.19</v>
      </c>
      <c r="DR7" s="24">
        <v>25.46</v>
      </c>
      <c r="DS7" s="24">
        <v>28.42</v>
      </c>
      <c r="DT7" s="24">
        <v>0</v>
      </c>
      <c r="DU7" s="24">
        <v>0</v>
      </c>
      <c r="DV7" s="24">
        <v>0</v>
      </c>
      <c r="DW7" s="24">
        <v>0</v>
      </c>
      <c r="DX7" s="24">
        <v>0</v>
      </c>
      <c r="DY7" s="24">
        <v>0</v>
      </c>
      <c r="DZ7" s="24">
        <v>0</v>
      </c>
      <c r="EA7" s="24">
        <v>0</v>
      </c>
      <c r="EB7" s="24">
        <v>0</v>
      </c>
      <c r="EC7" s="24">
        <v>0.19</v>
      </c>
      <c r="ED7" s="24">
        <v>0.08</v>
      </c>
      <c r="EE7" s="24">
        <v>0</v>
      </c>
      <c r="EF7" s="24">
        <v>0</v>
      </c>
      <c r="EG7" s="24">
        <v>0.38</v>
      </c>
      <c r="EH7" s="24">
        <v>2.75</v>
      </c>
      <c r="EI7" s="24">
        <v>3.13</v>
      </c>
      <c r="EJ7" s="24">
        <v>0.02</v>
      </c>
      <c r="EK7" s="24">
        <v>0.25</v>
      </c>
      <c r="EL7" s="24">
        <v>0.05</v>
      </c>
      <c r="EM7" s="24">
        <v>0.03</v>
      </c>
      <c r="EN7" s="24">
        <v>0.03</v>
      </c>
      <c r="EO7" s="24">
        <v>0.02</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5">
      <c r="B11">
        <v>22</v>
      </c>
      <c r="C11">
        <v>21</v>
      </c>
      <c r="D11">
        <v>20</v>
      </c>
      <c r="E11">
        <v>19</v>
      </c>
      <c r="F11">
        <v>18</v>
      </c>
      <c r="G11" t="s">
        <v>107</v>
      </c>
    </row>
    <row r="12" spans="1:148" x14ac:dyDescent="0.25">
      <c r="B12">
        <v>1</v>
      </c>
      <c r="C12">
        <v>1</v>
      </c>
      <c r="D12">
        <v>2</v>
      </c>
      <c r="E12">
        <v>3</v>
      </c>
      <c r="F12">
        <v>4</v>
      </c>
      <c r="G12" t="s">
        <v>108</v>
      </c>
    </row>
    <row r="13" spans="1:148" x14ac:dyDescent="0.25">
      <c r="B13" t="s">
        <v>109</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2025-02-03T23:52:55Z</cp:lastPrinted>
  <dcterms:created xsi:type="dcterms:W3CDTF">2025-01-24T07:18:34Z</dcterms:created>
  <dcterms:modified xsi:type="dcterms:W3CDTF">2025-02-12T01:45:32Z</dcterms:modified>
  <cp:category/>
</cp:coreProperties>
</file>