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13_健康福祉部\133_保険年金課\【国保】\04_賦課\24_HP更新\R8\01_年度切替\"/>
    </mc:Choice>
  </mc:AlternateContent>
  <xr:revisionPtr revIDLastSave="0" documentId="13_ncr:1_{40E482A8-1DAB-434E-A58C-5985EE002DD9}" xr6:coauthVersionLast="47" xr6:coauthVersionMax="47" xr10:uidLastSave="{00000000-0000-0000-0000-000000000000}"/>
  <bookViews>
    <workbookView xWindow="0" yWindow="0" windowWidth="20490" windowHeight="10800" xr2:uid="{00000000-000D-0000-FFFF-FFFF00000000}"/>
  </bookViews>
  <sheets>
    <sheet name="令和8年度_試算書" sheetId="2" r:id="rId1"/>
  </sheets>
  <definedNames>
    <definedName name="_xlnm.Print_Area" localSheetId="0">令和8年度_試算書!$A$1:$W$25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P15" i="2"/>
  <c r="P10" i="2"/>
  <c r="P8" i="2"/>
  <c r="P7" i="2"/>
  <c r="R9" i="2"/>
  <c r="R7" i="2"/>
  <c r="U7" i="2" s="1"/>
  <c r="F8" i="2"/>
  <c r="F7" i="2"/>
  <c r="U8" i="2"/>
  <c r="C10" i="2"/>
  <c r="F10" i="2" s="1"/>
  <c r="M10" i="2"/>
  <c r="M9" i="2"/>
  <c r="H8" i="2"/>
  <c r="K8" i="2" s="1"/>
  <c r="F15" i="2" l="1"/>
  <c r="U9" i="2"/>
  <c r="H11" i="2"/>
  <c r="K11" i="2" s="1"/>
  <c r="R10" i="2" l="1"/>
  <c r="U10" i="2" s="1"/>
  <c r="U15" i="2" s="1"/>
  <c r="H10" i="2"/>
  <c r="K10" i="2" s="1"/>
  <c r="H7" i="2" l="1"/>
  <c r="K7" i="2" s="1"/>
  <c r="K15" i="2" s="1"/>
  <c r="C16" i="2" s="1"/>
</calcChain>
</file>

<file path=xl/sharedStrings.xml><?xml version="1.0" encoding="utf-8"?>
<sst xmlns="http://schemas.openxmlformats.org/spreadsheetml/2006/main" count="97" uniqueCount="50">
  <si>
    <t>《国民健康保険税の試算》</t>
  </si>
  <si>
    <t>後期高齢者支援分</t>
  </si>
  <si>
    <t>介護保険分(40歳～64歳)</t>
  </si>
  <si>
    <t>課税対象</t>
  </si>
  <si>
    <t>税率等</t>
  </si>
  <si>
    <t>税額</t>
  </si>
  <si>
    <t>①</t>
  </si>
  <si>
    <t>円</t>
  </si>
  <si>
    <t>②</t>
  </si>
  <si>
    <t>人</t>
  </si>
  <si>
    <t>③</t>
  </si>
  <si>
    <t>世帯</t>
  </si>
  <si>
    <t>低所得者軽減</t>
  </si>
  <si>
    <t>月割減額</t>
  </si>
  <si>
    <t>年 間 の 保 険 税 額</t>
  </si>
  <si>
    <t>Work</t>
  </si>
  <si>
    <t>☆　年度途中で当市国民健康保険に加入、脱退されたときは、資格のあった月数での課税(月割課税)となります。</t>
  </si>
  <si>
    <t>医療</t>
  </si>
  <si>
    <t>後期</t>
  </si>
  <si>
    <t>介護</t>
  </si>
  <si>
    <t>☆　介護保険分は当該年度中の40～64歳であった月数で課税(月割課税)となります。</t>
  </si>
  <si>
    <t>所得割額</t>
  </si>
  <si>
    <t>被保険者均等割額</t>
  </si>
  <si>
    <t>世帯別平等割額</t>
  </si>
  <si>
    <t>☆　所得には所得税上の分離課税分も含まれます。</t>
    <rPh sb="2" eb="4">
      <t>ショトク</t>
    </rPh>
    <rPh sb="6" eb="9">
      <t>ショトクゼイ</t>
    </rPh>
    <rPh sb="9" eb="10">
      <t>ジョウ</t>
    </rPh>
    <rPh sb="11" eb="13">
      <t>ブンリ</t>
    </rPh>
    <rPh sb="13" eb="15">
      <t>カゼイ</t>
    </rPh>
    <rPh sb="15" eb="16">
      <t>ブン</t>
    </rPh>
    <rPh sb="17" eb="18">
      <t>フク</t>
    </rPh>
    <phoneticPr fontId="6"/>
  </si>
  <si>
    <t>☆　所得には、国民健康保険加入世帯員全員分を算入してください。</t>
    <rPh sb="2" eb="4">
      <t>ショトク</t>
    </rPh>
    <rPh sb="7" eb="9">
      <t>コクミン</t>
    </rPh>
    <rPh sb="9" eb="11">
      <t>ケンコウ</t>
    </rPh>
    <rPh sb="11" eb="13">
      <t>ホケン</t>
    </rPh>
    <rPh sb="13" eb="15">
      <t>カニュウ</t>
    </rPh>
    <rPh sb="15" eb="17">
      <t>セタイ</t>
    </rPh>
    <rPh sb="17" eb="18">
      <t>イン</t>
    </rPh>
    <rPh sb="18" eb="20">
      <t>ゼンイン</t>
    </rPh>
    <rPh sb="20" eb="21">
      <t>ブン</t>
    </rPh>
    <rPh sb="22" eb="24">
      <t>サンニュウ</t>
    </rPh>
    <phoneticPr fontId="6"/>
  </si>
  <si>
    <t>(限度額17万円)</t>
    <phoneticPr fontId="6"/>
  </si>
  <si>
    <t>④</t>
    <phoneticPr fontId="6"/>
  </si>
  <si>
    <t>⑤</t>
    <phoneticPr fontId="6"/>
  </si>
  <si>
    <t>⑥</t>
    <phoneticPr fontId="6"/>
  </si>
  <si>
    <t>子ども（未就学児）均等割軽減</t>
    <rPh sb="0" eb="1">
      <t>コ</t>
    </rPh>
    <rPh sb="4" eb="8">
      <t>ミシュウガクジ</t>
    </rPh>
    <rPh sb="9" eb="14">
      <t>キントウワリケイゲン</t>
    </rPh>
    <phoneticPr fontId="6"/>
  </si>
  <si>
    <t>(限度額66万円)</t>
    <phoneticPr fontId="6"/>
  </si>
  <si>
    <t>(限度額26万円)</t>
    <phoneticPr fontId="6"/>
  </si>
  <si>
    <t>子ども・子育て支援分</t>
    <rPh sb="0" eb="1">
      <t>コ</t>
    </rPh>
    <rPh sb="4" eb="6">
      <t>コソダ</t>
    </rPh>
    <rPh sb="7" eb="10">
      <t>シエンブン</t>
    </rPh>
    <phoneticPr fontId="6"/>
  </si>
  <si>
    <t>⑦</t>
    <phoneticPr fontId="6"/>
  </si>
  <si>
    <t>人</t>
    <phoneticPr fontId="6"/>
  </si>
  <si>
    <t>(限度額　未定)</t>
    <rPh sb="5" eb="7">
      <t>ミテイ</t>
    </rPh>
    <phoneticPr fontId="6"/>
  </si>
  <si>
    <t>子ども</t>
    <rPh sb="0" eb="1">
      <t>コ</t>
    </rPh>
    <phoneticPr fontId="6"/>
  </si>
  <si>
    <t>18歳以上均等割額</t>
    <rPh sb="2" eb="3">
      <t>サイ</t>
    </rPh>
    <rPh sb="3" eb="5">
      <t>イジョウ</t>
    </rPh>
    <rPh sb="5" eb="8">
      <t>キントウワリ</t>
    </rPh>
    <rPh sb="8" eb="9">
      <t>ガク</t>
    </rPh>
    <phoneticPr fontId="6"/>
  </si>
  <si>
    <t>※18歳以上の国保加入者の人数</t>
    <rPh sb="3" eb="4">
      <t>サイ</t>
    </rPh>
    <rPh sb="4" eb="6">
      <t>イジョウ</t>
    </rPh>
    <rPh sb="7" eb="9">
      <t>コクホ</t>
    </rPh>
    <rPh sb="9" eb="12">
      <t>カニュウシャ</t>
    </rPh>
    <rPh sb="13" eb="15">
      <t>ニンズウ</t>
    </rPh>
    <phoneticPr fontId="6"/>
  </si>
  <si>
    <t>人※</t>
    <phoneticPr fontId="6"/>
  </si>
  <si>
    <r>
      <rPr>
        <b/>
        <sz val="11"/>
        <rFont val="ＦＡ 明朝"/>
        <family val="1"/>
        <charset val="128"/>
      </rPr>
      <t>被保険者均等割額</t>
    </r>
    <r>
      <rPr>
        <sz val="11"/>
        <rFont val="ＦＡ 明朝"/>
        <family val="1"/>
        <charset val="128"/>
      </rPr>
      <t xml:space="preserve">
  </t>
    </r>
    <r>
      <rPr>
        <sz val="8"/>
        <rFont val="ＦＡ 明朝"/>
        <family val="1"/>
        <charset val="128"/>
      </rPr>
      <t>国民健康保険に加入している人数が対象</t>
    </r>
    <phoneticPr fontId="6"/>
  </si>
  <si>
    <r>
      <rPr>
        <b/>
        <sz val="11"/>
        <rFont val="ＦＡ 明朝"/>
        <family val="1"/>
        <charset val="128"/>
      </rPr>
      <t>18歳以上被保険者均等割額</t>
    </r>
    <r>
      <rPr>
        <sz val="11"/>
        <rFont val="ＦＡ 明朝"/>
        <family val="1"/>
        <charset val="128"/>
      </rPr>
      <t xml:space="preserve">
　</t>
    </r>
    <r>
      <rPr>
        <sz val="8"/>
        <rFont val="ＦＡ 明朝"/>
        <family val="1"/>
        <charset val="128"/>
      </rPr>
      <t>国民健康保険に加入している18歳以上の人数が対象</t>
    </r>
    <rPh sb="2" eb="5">
      <t>サイイジョウ</t>
    </rPh>
    <rPh sb="5" eb="9">
      <t>ヒホケンシャ</t>
    </rPh>
    <rPh sb="9" eb="13">
      <t>キントウワリガク</t>
    </rPh>
    <rPh sb="15" eb="21">
      <t>コクミンケンコウホケン</t>
    </rPh>
    <rPh sb="22" eb="24">
      <t>カニュウ</t>
    </rPh>
    <rPh sb="30" eb="31">
      <t>サイ</t>
    </rPh>
    <rPh sb="31" eb="33">
      <t>イジョウ</t>
    </rPh>
    <rPh sb="34" eb="36">
      <t>ニンズウ</t>
    </rPh>
    <rPh sb="37" eb="39">
      <t>タイショウ</t>
    </rPh>
    <phoneticPr fontId="6"/>
  </si>
  <si>
    <r>
      <rPr>
        <b/>
        <sz val="11"/>
        <rFont val="ＦＡ 明朝"/>
        <family val="1"/>
        <charset val="128"/>
      </rPr>
      <t>世帯別平等割額</t>
    </r>
    <r>
      <rPr>
        <sz val="11"/>
        <rFont val="ＦＡ 明朝"/>
        <family val="1"/>
        <charset val="128"/>
      </rPr>
      <t xml:space="preserve">
  </t>
    </r>
    <r>
      <rPr>
        <sz val="8"/>
        <rFont val="ＦＡ 明朝"/>
        <family val="1"/>
        <charset val="128"/>
      </rPr>
      <t>加入１世帯につき一律に課税</t>
    </r>
    <phoneticPr fontId="6"/>
  </si>
  <si>
    <r>
      <rPr>
        <b/>
        <sz val="11"/>
        <rFont val="ＦＡ 明朝"/>
        <family val="1"/>
        <charset val="128"/>
      </rPr>
      <t>所得割額</t>
    </r>
    <r>
      <rPr>
        <sz val="11"/>
        <rFont val="ＦＡ 明朝"/>
        <family val="1"/>
        <charset val="128"/>
      </rPr>
      <t xml:space="preserve">
</t>
    </r>
    <r>
      <rPr>
        <sz val="8"/>
        <rFont val="ＦＡ 明朝"/>
        <family val="1"/>
        <charset val="128"/>
      </rPr>
      <t>　前年中の所得(給与､年金、事業、不動産、
　土地や株式の譲渡など全ての所得が対象)</t>
    </r>
    <phoneticPr fontId="6"/>
  </si>
  <si>
    <t>令和８年度</t>
    <rPh sb="0" eb="1">
      <t>レイ</t>
    </rPh>
    <rPh sb="1" eb="2">
      <t>ワ</t>
    </rPh>
    <rPh sb="3" eb="5">
      <t>ネンド</t>
    </rPh>
    <phoneticPr fontId="6"/>
  </si>
  <si>
    <t>円</t>
    <phoneticPr fontId="6"/>
  </si>
  <si>
    <t>低所得者軽減</t>
    <phoneticPr fontId="6"/>
  </si>
  <si>
    <r>
      <rPr>
        <sz val="12"/>
        <rFont val="ＦＡ 明朝"/>
        <family val="1"/>
        <charset val="128"/>
      </rPr>
      <t>①＋②＋③＋④－⑤－⑥－⑦</t>
    </r>
    <phoneticPr fontId="6"/>
  </si>
  <si>
    <t>医療給付費分</t>
    <rPh sb="2" eb="5">
      <t>キュウフヒ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</si>
</sst>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0.0000_ "/>
    <numFmt numFmtId="179" formatCode="#,##0&quot;円&quot;"/>
  </numFmts>
  <fonts count="12">
    <font>
      <sz val="12"/>
      <name val="ＦＡ 明朝"/>
      <family val="1"/>
      <charset val="128"/>
    </font>
    <font>
      <sz val="11"/>
      <name val="ＦＡ 明朝"/>
      <family val="1"/>
      <charset val="128"/>
    </font>
    <font>
      <sz val="8"/>
      <name val="ＦＡ 明朝"/>
      <family val="1"/>
      <charset val="128"/>
    </font>
    <font>
      <b/>
      <sz val="18"/>
      <name val="ＦＡ 明朝"/>
      <family val="1"/>
      <charset val="128"/>
    </font>
    <font>
      <sz val="10"/>
      <name val="ＦＡ 明朝"/>
      <family val="1"/>
      <charset val="128"/>
    </font>
    <font>
      <sz val="9"/>
      <name val="ＦＡ 明朝"/>
      <family val="1"/>
      <charset val="128"/>
    </font>
    <font>
      <sz val="6"/>
      <name val="ＦＡ 明朝"/>
      <family val="1"/>
      <charset val="128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8"/>
      <name val="ＦＡ 明朝"/>
      <family val="1"/>
      <charset val="128"/>
    </font>
    <font>
      <b/>
      <sz val="20"/>
      <name val="ＦＡ 明朝"/>
      <family val="1"/>
      <charset val="128"/>
    </font>
    <font>
      <b/>
      <sz val="11"/>
      <name val="ＦＡ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8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/>
    </xf>
    <xf numFmtId="176" fontId="0" fillId="2" borderId="1" xfId="0" applyNumberFormat="1" applyFont="1" applyFill="1" applyBorder="1" applyAlignment="1" applyProtection="1">
      <alignment vertical="center" shrinkToFit="1"/>
      <protection locked="0"/>
    </xf>
    <xf numFmtId="0" fontId="2" fillId="0" borderId="4" xfId="0" applyFont="1" applyBorder="1" applyAlignment="1" applyProtection="1">
      <alignment vertical="center"/>
    </xf>
    <xf numFmtId="176" fontId="0" fillId="0" borderId="1" xfId="0" applyNumberFormat="1" applyFont="1" applyBorder="1" applyAlignment="1" applyProtection="1">
      <alignment vertical="center" shrinkToFit="1"/>
    </xf>
    <xf numFmtId="0" fontId="2" fillId="0" borderId="4" xfId="0" applyFont="1" applyBorder="1" applyAlignment="1" applyProtection="1">
      <alignment horizontal="center" vertical="center"/>
    </xf>
    <xf numFmtId="176" fontId="0" fillId="0" borderId="1" xfId="0" applyNumberFormat="1" applyFont="1" applyBorder="1" applyAlignment="1" applyProtection="1">
      <alignment horizontal="right" vertical="center" shrinkToFit="1"/>
    </xf>
    <xf numFmtId="0" fontId="2" fillId="0" borderId="4" xfId="0" applyFont="1" applyBorder="1" applyAlignment="1" applyProtection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 shrinkToFit="1"/>
    </xf>
    <xf numFmtId="0" fontId="1" fillId="0" borderId="6" xfId="0" applyFont="1" applyBorder="1" applyAlignment="1" applyProtection="1">
      <alignment vertical="center" shrinkToFit="1"/>
    </xf>
    <xf numFmtId="176" fontId="0" fillId="0" borderId="6" xfId="0" applyNumberFormat="1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center" vertical="center"/>
    </xf>
    <xf numFmtId="176" fontId="5" fillId="0" borderId="8" xfId="0" applyNumberFormat="1" applyFont="1" applyBorder="1" applyAlignment="1" applyProtection="1">
      <alignment vertical="center"/>
    </xf>
    <xf numFmtId="176" fontId="5" fillId="0" borderId="9" xfId="0" applyNumberFormat="1" applyFont="1" applyBorder="1" applyAlignment="1" applyProtection="1">
      <alignment vertical="center"/>
    </xf>
    <xf numFmtId="0" fontId="1" fillId="0" borderId="0" xfId="0" applyFont="1" applyProtection="1"/>
    <xf numFmtId="0" fontId="2" fillId="0" borderId="4" xfId="0" applyFont="1" applyBorder="1" applyAlignment="1" applyProtection="1">
      <alignment horizontal="center" vertical="center" shrinkToFit="1"/>
    </xf>
    <xf numFmtId="176" fontId="5" fillId="0" borderId="10" xfId="0" applyNumberFormat="1" applyFont="1" applyBorder="1" applyAlignment="1" applyProtection="1">
      <alignment vertical="center"/>
    </xf>
    <xf numFmtId="176" fontId="5" fillId="0" borderId="7" xfId="0" applyNumberFormat="1" applyFont="1" applyBorder="1" applyAlignment="1" applyProtection="1">
      <alignment vertical="center"/>
    </xf>
    <xf numFmtId="0" fontId="1" fillId="0" borderId="2" xfId="0" applyFont="1" applyBorder="1" applyProtection="1"/>
    <xf numFmtId="0" fontId="1" fillId="0" borderId="2" xfId="0" applyFont="1" applyBorder="1" applyAlignment="1" applyProtection="1">
      <alignment horizontal="center"/>
    </xf>
    <xf numFmtId="177" fontId="1" fillId="0" borderId="2" xfId="0" applyNumberFormat="1" applyFont="1" applyBorder="1" applyProtection="1"/>
    <xf numFmtId="0" fontId="1" fillId="0" borderId="8" xfId="0" applyNumberFormat="1" applyFont="1" applyBorder="1" applyProtection="1"/>
    <xf numFmtId="10" fontId="1" fillId="0" borderId="2" xfId="0" applyNumberFormat="1" applyFont="1" applyBorder="1" applyAlignment="1" applyProtection="1">
      <alignment horizontal="center" vertical="center" shrinkToFit="1"/>
    </xf>
    <xf numFmtId="178" fontId="1" fillId="0" borderId="2" xfId="0" applyNumberFormat="1" applyFont="1" applyBorder="1" applyProtection="1"/>
    <xf numFmtId="179" fontId="1" fillId="0" borderId="2" xfId="1" applyNumberFormat="1" applyFont="1" applyBorder="1" applyAlignment="1" applyProtection="1">
      <alignment vertical="center" shrinkToFit="1"/>
    </xf>
    <xf numFmtId="176" fontId="0" fillId="0" borderId="1" xfId="0" applyNumberFormat="1" applyFont="1" applyFill="1" applyBorder="1" applyAlignment="1" applyProtection="1">
      <alignment vertical="center" shrinkToFit="1"/>
      <protection locked="0"/>
    </xf>
    <xf numFmtId="176" fontId="0" fillId="0" borderId="18" xfId="0" applyNumberFormat="1" applyFont="1" applyFill="1" applyBorder="1" applyAlignment="1" applyProtection="1">
      <alignment vertical="center" shrinkToFit="1"/>
      <protection locked="0"/>
    </xf>
    <xf numFmtId="0" fontId="2" fillId="0" borderId="19" xfId="0" applyFont="1" applyBorder="1" applyAlignment="1" applyProtection="1">
      <alignment vertical="center" shrinkToFit="1"/>
    </xf>
    <xf numFmtId="179" fontId="1" fillId="0" borderId="17" xfId="1" applyNumberFormat="1" applyFont="1" applyBorder="1" applyAlignment="1" applyProtection="1">
      <alignment vertical="center" shrinkToFit="1"/>
    </xf>
    <xf numFmtId="176" fontId="0" fillId="0" borderId="18" xfId="0" applyNumberFormat="1" applyFont="1" applyBorder="1" applyAlignment="1" applyProtection="1">
      <alignment vertical="center" shrinkToFit="1"/>
    </xf>
    <xf numFmtId="0" fontId="2" fillId="0" borderId="19" xfId="0" applyFont="1" applyBorder="1" applyAlignment="1" applyProtection="1">
      <alignment horizontal="center" vertical="center"/>
    </xf>
    <xf numFmtId="176" fontId="0" fillId="0" borderId="19" xfId="0" applyNumberFormat="1" applyFont="1" applyFill="1" applyBorder="1" applyAlignment="1" applyProtection="1">
      <alignment vertical="center" shrinkToFit="1"/>
      <protection locked="0"/>
    </xf>
    <xf numFmtId="176" fontId="0" fillId="0" borderId="19" xfId="0" applyNumberFormat="1" applyFont="1" applyBorder="1" applyAlignment="1" applyProtection="1">
      <alignment vertical="center" shrinkToFit="1"/>
    </xf>
    <xf numFmtId="177" fontId="1" fillId="0" borderId="17" xfId="0" applyNumberFormat="1" applyFont="1" applyBorder="1" applyProtection="1"/>
    <xf numFmtId="0" fontId="1" fillId="0" borderId="1" xfId="0" applyFont="1" applyBorder="1" applyAlignment="1" applyProtection="1">
      <alignment horizontal="center" vertical="center"/>
    </xf>
    <xf numFmtId="0" fontId="8" fillId="0" borderId="0" xfId="0" applyFont="1" applyProtection="1"/>
    <xf numFmtId="0" fontId="1" fillId="0" borderId="4" xfId="0" applyFont="1" applyBorder="1" applyAlignment="1" applyProtection="1">
      <alignment vertical="center" wrapText="1"/>
    </xf>
    <xf numFmtId="0" fontId="9" fillId="0" borderId="5" xfId="0" applyFont="1" applyBorder="1" applyAlignment="1" applyProtection="1">
      <alignment vertical="center" shrinkToFit="1"/>
    </xf>
    <xf numFmtId="0" fontId="9" fillId="0" borderId="6" xfId="0" applyFont="1" applyBorder="1" applyAlignment="1" applyProtection="1">
      <alignment vertical="center" shrinkToFit="1"/>
    </xf>
    <xf numFmtId="0" fontId="10" fillId="0" borderId="0" xfId="0" applyFont="1" applyProtection="1"/>
    <xf numFmtId="0" fontId="0" fillId="0" borderId="0" xfId="0" applyFont="1" applyProtection="1"/>
    <xf numFmtId="179" fontId="1" fillId="0" borderId="1" xfId="1" applyNumberFormat="1" applyFont="1" applyBorder="1" applyAlignment="1" applyProtection="1">
      <alignment vertical="center" shrinkToFit="1"/>
    </xf>
    <xf numFmtId="176" fontId="0" fillId="0" borderId="16" xfId="0" applyNumberFormat="1" applyFont="1" applyBorder="1" applyAlignment="1" applyProtection="1">
      <alignment vertical="center" shrinkToFit="1"/>
    </xf>
    <xf numFmtId="176" fontId="0" fillId="0" borderId="5" xfId="0" applyNumberFormat="1" applyFont="1" applyBorder="1" applyAlignment="1" applyProtection="1">
      <alignment vertical="center" shrinkToFit="1"/>
    </xf>
    <xf numFmtId="0" fontId="2" fillId="0" borderId="10" xfId="0" applyFont="1" applyBorder="1" applyAlignment="1" applyProtection="1">
      <alignment horizontal="center" vertical="center"/>
    </xf>
    <xf numFmtId="176" fontId="0" fillId="2" borderId="6" xfId="0" applyNumberFormat="1" applyFont="1" applyFill="1" applyBorder="1" applyAlignment="1" applyProtection="1">
      <alignment vertical="center" shrinkToFit="1"/>
      <protection locked="0"/>
    </xf>
    <xf numFmtId="176" fontId="2" fillId="0" borderId="4" xfId="0" applyNumberFormat="1" applyFont="1" applyBorder="1" applyAlignment="1" applyProtection="1">
      <alignment horizontal="center" vertical="center" shrinkToFit="1"/>
    </xf>
    <xf numFmtId="0" fontId="3" fillId="0" borderId="10" xfId="0" applyFont="1" applyBorder="1" applyAlignment="1" applyProtection="1">
      <alignment horizontal="left" vertical="center" shrinkToFit="1"/>
    </xf>
    <xf numFmtId="0" fontId="3" fillId="0" borderId="7" xfId="0" applyFont="1" applyBorder="1" applyAlignment="1" applyProtection="1">
      <alignment horizontal="left" vertical="center" shrinkToFit="1"/>
    </xf>
    <xf numFmtId="176" fontId="5" fillId="0" borderId="10" xfId="0" applyNumberFormat="1" applyFont="1" applyBorder="1" applyAlignment="1" applyProtection="1">
      <alignment horizontal="center" vertical="center"/>
    </xf>
    <xf numFmtId="176" fontId="5" fillId="0" borderId="7" xfId="0" applyNumberFormat="1" applyFont="1" applyBorder="1" applyAlignment="1" applyProtection="1">
      <alignment horizontal="center" vertical="center"/>
    </xf>
    <xf numFmtId="177" fontId="1" fillId="0" borderId="2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176" fontId="9" fillId="0" borderId="5" xfId="0" applyNumberFormat="1" applyFont="1" applyBorder="1" applyAlignment="1" applyProtection="1">
      <alignment horizontal="right" vertical="center"/>
    </xf>
    <xf numFmtId="176" fontId="9" fillId="0" borderId="8" xfId="0" applyNumberFormat="1" applyFont="1" applyBorder="1" applyAlignment="1" applyProtection="1">
      <alignment horizontal="right" vertical="center"/>
    </xf>
    <xf numFmtId="176" fontId="9" fillId="0" borderId="6" xfId="0" applyNumberFormat="1" applyFont="1" applyBorder="1" applyAlignment="1" applyProtection="1">
      <alignment horizontal="right" vertical="center"/>
    </xf>
    <xf numFmtId="176" fontId="9" fillId="0" borderId="9" xfId="0" applyNumberFormat="1" applyFont="1" applyBorder="1" applyAlignment="1" applyProtection="1">
      <alignment horizontal="right" vertical="center"/>
    </xf>
    <xf numFmtId="176" fontId="4" fillId="0" borderId="5" xfId="0" applyNumberFormat="1" applyFont="1" applyBorder="1" applyAlignment="1" applyProtection="1">
      <alignment horizontal="center" vertical="center"/>
    </xf>
    <xf numFmtId="176" fontId="4" fillId="0" borderId="8" xfId="0" applyNumberFormat="1" applyFont="1" applyBorder="1" applyAlignment="1" applyProtection="1">
      <alignment horizontal="center" vertical="center"/>
    </xf>
    <xf numFmtId="176" fontId="4" fillId="0" borderId="10" xfId="0" applyNumberFormat="1" applyFont="1" applyBorder="1" applyAlignment="1" applyProtection="1">
      <alignment horizontal="center" vertical="center"/>
    </xf>
    <xf numFmtId="176" fontId="4" fillId="0" borderId="6" xfId="0" applyNumberFormat="1" applyFont="1" applyBorder="1" applyAlignment="1" applyProtection="1">
      <alignment horizontal="center" vertical="center"/>
    </xf>
    <xf numFmtId="176" fontId="4" fillId="0" borderId="9" xfId="0" applyNumberFormat="1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horizontal="center" vertical="center"/>
    </xf>
    <xf numFmtId="176" fontId="5" fillId="0" borderId="11" xfId="0" applyNumberFormat="1" applyFont="1" applyBorder="1" applyAlignment="1" applyProtection="1">
      <alignment horizontal="center" vertical="center" shrinkToFit="1"/>
    </xf>
    <xf numFmtId="177" fontId="1" fillId="0" borderId="1" xfId="0" applyNumberFormat="1" applyFont="1" applyBorder="1" applyAlignment="1" applyProtection="1">
      <alignment horizontal="center" vertical="center"/>
    </xf>
    <xf numFmtId="177" fontId="1" fillId="0" borderId="16" xfId="0" applyNumberFormat="1" applyFont="1" applyBorder="1" applyAlignment="1" applyProtection="1">
      <alignment horizontal="center" vertical="center"/>
    </xf>
    <xf numFmtId="177" fontId="1" fillId="0" borderId="4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4</xdr:row>
      <xdr:rowOff>66675</xdr:rowOff>
    </xdr:from>
    <xdr:to>
      <xdr:col>1</xdr:col>
      <xdr:colOff>2266950</xdr:colOff>
      <xdr:row>5</xdr:row>
      <xdr:rowOff>47625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1819932" y="1065158"/>
          <a:ext cx="657225" cy="2108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ＦＡ 明朝"/>
            </a:rPr>
            <a:t>課税区分</a:t>
          </a:r>
        </a:p>
      </xdr:txBody>
    </xdr:sp>
    <xdr:clientData/>
  </xdr:twoCellAnchor>
  <xdr:twoCellAnchor>
    <xdr:from>
      <xdr:col>1</xdr:col>
      <xdr:colOff>0</xdr:colOff>
      <xdr:row>5</xdr:row>
      <xdr:rowOff>28575</xdr:rowOff>
    </xdr:from>
    <xdr:to>
      <xdr:col>1</xdr:col>
      <xdr:colOff>657225</xdr:colOff>
      <xdr:row>5</xdr:row>
      <xdr:rowOff>180975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209550" y="1257300"/>
          <a:ext cx="6572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ＦＡ 明朝"/>
            </a:rPr>
            <a:t>課税項目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"/>
  <sheetViews>
    <sheetView tabSelected="1" view="pageBreakPreview" zoomScaleNormal="90" zoomScaleSheetLayoutView="100" workbookViewId="0">
      <pane xSplit="1" ySplit="1" topLeftCell="B2" activePane="bottomRight" state="frozen"/>
      <selection pane="topRight"/>
      <selection pane="bottomLeft"/>
      <selection pane="bottomRight" activeCell="C7" sqref="C7"/>
    </sheetView>
  </sheetViews>
  <sheetFormatPr defaultColWidth="9" defaultRowHeight="13.5"/>
  <cols>
    <col min="1" max="1" width="2.75" style="2" customWidth="1"/>
    <col min="2" max="2" width="35.5" style="3" customWidth="1"/>
    <col min="3" max="3" width="11.875" style="4" customWidth="1"/>
    <col min="4" max="4" width="3" style="5" bestFit="1" customWidth="1"/>
    <col min="5" max="5" width="6.625" style="5" customWidth="1"/>
    <col min="6" max="6" width="9.25" style="4" customWidth="1"/>
    <col min="7" max="7" width="3" style="6" bestFit="1" customWidth="1"/>
    <col min="8" max="8" width="11.875" style="4" customWidth="1"/>
    <col min="9" max="9" width="3" style="5" bestFit="1" customWidth="1"/>
    <col min="10" max="10" width="6.125" style="5" customWidth="1"/>
    <col min="11" max="11" width="9.75" style="4" bestFit="1" customWidth="1"/>
    <col min="12" max="12" width="3" style="6" bestFit="1" customWidth="1"/>
    <col min="13" max="13" width="11.875" style="4" customWidth="1"/>
    <col min="14" max="14" width="3" style="5" bestFit="1" customWidth="1"/>
    <col min="15" max="15" width="6" style="5" customWidth="1"/>
    <col min="16" max="16" width="9.75" style="4" bestFit="1" customWidth="1"/>
    <col min="17" max="17" width="3" style="6" bestFit="1" customWidth="1"/>
    <col min="18" max="18" width="11.875" style="4" customWidth="1"/>
    <col min="19" max="19" width="3" style="5" bestFit="1" customWidth="1"/>
    <col min="20" max="20" width="6" style="5" customWidth="1"/>
    <col min="21" max="21" width="9.75" style="4" bestFit="1" customWidth="1"/>
    <col min="22" max="22" width="3" style="6" bestFit="1" customWidth="1"/>
    <col min="23" max="24" width="3.125" style="3" customWidth="1"/>
    <col min="25" max="25" width="18.375" style="3" bestFit="1" customWidth="1"/>
    <col min="26" max="26" width="8.75" style="3" bestFit="1" customWidth="1"/>
    <col min="27" max="28" width="7.75" style="3" bestFit="1" customWidth="1"/>
    <col min="29" max="29" width="7.5" style="3" bestFit="1" customWidth="1"/>
    <col min="30" max="16384" width="9" style="3"/>
  </cols>
  <sheetData>
    <row r="1" spans="1:22" ht="30.75" customHeight="1">
      <c r="A1" s="44"/>
      <c r="B1" s="48" t="s">
        <v>0</v>
      </c>
    </row>
    <row r="3" spans="1:22">
      <c r="B3" s="23"/>
    </row>
    <row r="4" spans="1:22" ht="21">
      <c r="B4" s="49" t="s">
        <v>45</v>
      </c>
      <c r="H4" s="7"/>
    </row>
    <row r="5" spans="1:22" ht="18" customHeight="1">
      <c r="A5" s="79"/>
      <c r="B5" s="80"/>
      <c r="C5" s="77" t="s">
        <v>49</v>
      </c>
      <c r="D5" s="77"/>
      <c r="E5" s="77"/>
      <c r="F5" s="77"/>
      <c r="G5" s="77"/>
      <c r="H5" s="77" t="s">
        <v>1</v>
      </c>
      <c r="I5" s="77"/>
      <c r="J5" s="77"/>
      <c r="K5" s="77"/>
      <c r="L5" s="77"/>
      <c r="M5" s="77" t="s">
        <v>2</v>
      </c>
      <c r="N5" s="77"/>
      <c r="O5" s="77"/>
      <c r="P5" s="77"/>
      <c r="Q5" s="77"/>
      <c r="R5" s="77" t="s">
        <v>33</v>
      </c>
      <c r="S5" s="77"/>
      <c r="T5" s="77"/>
      <c r="U5" s="77"/>
      <c r="V5" s="77"/>
    </row>
    <row r="6" spans="1:22" s="1" customFormat="1" ht="18" customHeight="1">
      <c r="A6" s="81"/>
      <c r="B6" s="82"/>
      <c r="C6" s="61" t="s">
        <v>3</v>
      </c>
      <c r="D6" s="62"/>
      <c r="E6" s="8" t="s">
        <v>4</v>
      </c>
      <c r="F6" s="61" t="s">
        <v>5</v>
      </c>
      <c r="G6" s="62"/>
      <c r="H6" s="61" t="s">
        <v>3</v>
      </c>
      <c r="I6" s="62"/>
      <c r="J6" s="8" t="s">
        <v>4</v>
      </c>
      <c r="K6" s="61" t="s">
        <v>5</v>
      </c>
      <c r="L6" s="62"/>
      <c r="M6" s="43" t="s">
        <v>3</v>
      </c>
      <c r="N6" s="13"/>
      <c r="O6" s="8" t="s">
        <v>4</v>
      </c>
      <c r="P6" s="61" t="s">
        <v>5</v>
      </c>
      <c r="Q6" s="62"/>
      <c r="R6" s="43" t="s">
        <v>3</v>
      </c>
      <c r="S6" s="13"/>
      <c r="T6" s="8" t="s">
        <v>4</v>
      </c>
      <c r="U6" s="61" t="s">
        <v>5</v>
      </c>
      <c r="V6" s="62"/>
    </row>
    <row r="7" spans="1:22" ht="40.5" customHeight="1">
      <c r="A7" s="9" t="s">
        <v>6</v>
      </c>
      <c r="B7" s="45" t="s">
        <v>44</v>
      </c>
      <c r="C7" s="10"/>
      <c r="D7" s="11" t="s">
        <v>7</v>
      </c>
      <c r="E7" s="31">
        <v>7.6999999999999999E-2</v>
      </c>
      <c r="F7" s="12">
        <f>ROUNDDOWN(C7*Z20,0)</f>
        <v>0</v>
      </c>
      <c r="G7" s="13" t="s">
        <v>7</v>
      </c>
      <c r="H7" s="14">
        <f>C7</f>
        <v>0</v>
      </c>
      <c r="I7" s="11" t="s">
        <v>7</v>
      </c>
      <c r="J7" s="31">
        <v>2.5000000000000001E-2</v>
      </c>
      <c r="K7" s="12">
        <f>ROUNDDOWN(H7*AA20,0)</f>
        <v>0</v>
      </c>
      <c r="L7" s="13" t="s">
        <v>7</v>
      </c>
      <c r="M7" s="10"/>
      <c r="N7" s="11" t="s">
        <v>7</v>
      </c>
      <c r="O7" s="31">
        <v>2.4E-2</v>
      </c>
      <c r="P7" s="12">
        <f>ROUNDDOWN(M7*AB20,0)</f>
        <v>0</v>
      </c>
      <c r="Q7" s="13" t="s">
        <v>7</v>
      </c>
      <c r="R7" s="34">
        <f>C7</f>
        <v>0</v>
      </c>
      <c r="S7" s="11" t="s">
        <v>7</v>
      </c>
      <c r="T7" s="31">
        <v>2.5999999999999999E-3</v>
      </c>
      <c r="U7" s="12">
        <f>ROUNDDOWN(R7*AC20,0)</f>
        <v>0</v>
      </c>
      <c r="V7" s="13" t="s">
        <v>7</v>
      </c>
    </row>
    <row r="8" spans="1:22" ht="30" customHeight="1">
      <c r="A8" s="9" t="s">
        <v>8</v>
      </c>
      <c r="B8" s="45" t="s">
        <v>41</v>
      </c>
      <c r="C8" s="10"/>
      <c r="D8" s="11" t="s">
        <v>9</v>
      </c>
      <c r="E8" s="33">
        <v>32760</v>
      </c>
      <c r="F8" s="12">
        <f>ROUNDDOWN(C8*Z21,0)</f>
        <v>0</v>
      </c>
      <c r="G8" s="13" t="s">
        <v>7</v>
      </c>
      <c r="H8" s="12">
        <f>C8</f>
        <v>0</v>
      </c>
      <c r="I8" s="11" t="s">
        <v>9</v>
      </c>
      <c r="J8" s="33">
        <v>12000</v>
      </c>
      <c r="K8" s="12">
        <f>ROUNDDOWN(H8*AA21,0)</f>
        <v>0</v>
      </c>
      <c r="L8" s="13" t="s">
        <v>7</v>
      </c>
      <c r="M8" s="10"/>
      <c r="N8" s="11" t="s">
        <v>9</v>
      </c>
      <c r="O8" s="33">
        <v>13000</v>
      </c>
      <c r="P8" s="12">
        <f>ROUNDDOWN(M8*AB21,0)</f>
        <v>0</v>
      </c>
      <c r="Q8" s="13" t="s">
        <v>7</v>
      </c>
      <c r="R8" s="10"/>
      <c r="S8" s="11" t="s">
        <v>40</v>
      </c>
      <c r="T8" s="33">
        <v>1200</v>
      </c>
      <c r="U8" s="12">
        <f>ROUNDDOWN(R8*AC21,0)</f>
        <v>0</v>
      </c>
      <c r="V8" s="13" t="s">
        <v>7</v>
      </c>
    </row>
    <row r="9" spans="1:22" ht="30" customHeight="1">
      <c r="A9" s="9" t="s">
        <v>10</v>
      </c>
      <c r="B9" s="45" t="s">
        <v>42</v>
      </c>
      <c r="C9" s="35"/>
      <c r="D9" s="40"/>
      <c r="E9" s="37"/>
      <c r="F9" s="38"/>
      <c r="G9" s="39"/>
      <c r="H9" s="38"/>
      <c r="I9" s="41"/>
      <c r="J9" s="37"/>
      <c r="K9" s="38"/>
      <c r="L9" s="39"/>
      <c r="M9" s="35" t="str">
        <f>IF(M7&gt;0,1,"")</f>
        <v/>
      </c>
      <c r="N9" s="40"/>
      <c r="O9" s="37"/>
      <c r="P9" s="38"/>
      <c r="Q9" s="39"/>
      <c r="R9" s="34">
        <f>R8</f>
        <v>0</v>
      </c>
      <c r="S9" s="15" t="s">
        <v>35</v>
      </c>
      <c r="T9" s="33">
        <v>24</v>
      </c>
      <c r="U9" s="12">
        <f>IF(R9="",0,ROUNDDOWN(R9*AC22,0))</f>
        <v>0</v>
      </c>
      <c r="V9" s="13" t="s">
        <v>7</v>
      </c>
    </row>
    <row r="10" spans="1:22" ht="30" customHeight="1">
      <c r="A10" s="9" t="s">
        <v>27</v>
      </c>
      <c r="B10" s="45" t="s">
        <v>43</v>
      </c>
      <c r="C10" s="34" t="str">
        <f>IF(C8&gt;0,1,"")</f>
        <v/>
      </c>
      <c r="D10" s="15" t="s">
        <v>11</v>
      </c>
      <c r="E10" s="33">
        <v>23800</v>
      </c>
      <c r="F10" s="52">
        <f>IF(C10="",0,ROUNDDOWN(C10*Z23,0))</f>
        <v>0</v>
      </c>
      <c r="G10" s="53" t="s">
        <v>46</v>
      </c>
      <c r="H10" s="12" t="str">
        <f>C10</f>
        <v/>
      </c>
      <c r="I10" s="15" t="s">
        <v>11</v>
      </c>
      <c r="J10" s="33">
        <v>7800</v>
      </c>
      <c r="K10" s="12">
        <f>IF(H10="",0,ROUNDDOWN(H10*AA23,0))</f>
        <v>0</v>
      </c>
      <c r="L10" s="13" t="s">
        <v>7</v>
      </c>
      <c r="M10" s="34" t="str">
        <f>IF(M8&gt;0,1,"")</f>
        <v/>
      </c>
      <c r="N10" s="15" t="s">
        <v>11</v>
      </c>
      <c r="O10" s="33">
        <v>7000</v>
      </c>
      <c r="P10" s="12">
        <f>IF(M10="",0,ROUNDDOWN(M10*AB23,0))</f>
        <v>0</v>
      </c>
      <c r="Q10" s="13" t="s">
        <v>7</v>
      </c>
      <c r="R10" s="34" t="str">
        <f>C10</f>
        <v/>
      </c>
      <c r="S10" s="15" t="s">
        <v>11</v>
      </c>
      <c r="T10" s="33">
        <v>800</v>
      </c>
      <c r="U10" s="12">
        <f>IF(R10="",0,ROUNDDOWN(R10*AC23,0))</f>
        <v>0</v>
      </c>
      <c r="V10" s="13" t="s">
        <v>7</v>
      </c>
    </row>
    <row r="11" spans="1:22" ht="30" customHeight="1">
      <c r="A11" s="9" t="s">
        <v>28</v>
      </c>
      <c r="B11" s="45" t="s">
        <v>30</v>
      </c>
      <c r="C11" s="10"/>
      <c r="D11" s="11" t="s">
        <v>9</v>
      </c>
      <c r="E11" s="50">
        <v>16380</v>
      </c>
      <c r="F11" s="12">
        <f>ROUNDDOWN(C11*E11,0)</f>
        <v>0</v>
      </c>
      <c r="G11" s="55" t="s">
        <v>46</v>
      </c>
      <c r="H11" s="51">
        <f>C11</f>
        <v>0</v>
      </c>
      <c r="I11" s="11" t="s">
        <v>9</v>
      </c>
      <c r="J11" s="33">
        <v>6000</v>
      </c>
      <c r="K11" s="12">
        <f>ROUNDDOWN(H11*J11,0)</f>
        <v>0</v>
      </c>
      <c r="L11" s="13" t="s">
        <v>7</v>
      </c>
      <c r="M11" s="35"/>
      <c r="N11" s="36"/>
      <c r="O11" s="37"/>
      <c r="P11" s="38"/>
      <c r="Q11" s="39"/>
      <c r="R11" s="35"/>
      <c r="S11" s="36"/>
      <c r="T11" s="37"/>
      <c r="U11" s="38"/>
      <c r="V11" s="39"/>
    </row>
    <row r="12" spans="1:22" ht="30" customHeight="1">
      <c r="A12" s="9" t="s">
        <v>29</v>
      </c>
      <c r="B12" s="16" t="s">
        <v>47</v>
      </c>
      <c r="C12" s="60"/>
      <c r="D12" s="60"/>
      <c r="E12" s="60"/>
      <c r="F12" s="54"/>
      <c r="G12" s="20" t="s">
        <v>7</v>
      </c>
      <c r="H12" s="60"/>
      <c r="I12" s="60"/>
      <c r="J12" s="60"/>
      <c r="K12" s="10"/>
      <c r="L12" s="13" t="s">
        <v>7</v>
      </c>
      <c r="M12" s="60"/>
      <c r="N12" s="60"/>
      <c r="O12" s="60"/>
      <c r="P12" s="10"/>
      <c r="Q12" s="13" t="s">
        <v>7</v>
      </c>
      <c r="R12" s="60"/>
      <c r="S12" s="60"/>
      <c r="T12" s="60"/>
      <c r="U12" s="10"/>
      <c r="V12" s="13" t="s">
        <v>7</v>
      </c>
    </row>
    <row r="13" spans="1:22" ht="30" customHeight="1">
      <c r="A13" s="9" t="s">
        <v>34</v>
      </c>
      <c r="B13" s="16" t="s">
        <v>13</v>
      </c>
      <c r="C13" s="74"/>
      <c r="D13" s="75"/>
      <c r="E13" s="76"/>
      <c r="F13" s="10"/>
      <c r="G13" s="13" t="s">
        <v>7</v>
      </c>
      <c r="H13" s="74"/>
      <c r="I13" s="75"/>
      <c r="J13" s="76"/>
      <c r="K13" s="10"/>
      <c r="L13" s="24" t="s">
        <v>7</v>
      </c>
      <c r="M13" s="74"/>
      <c r="N13" s="75"/>
      <c r="O13" s="76"/>
      <c r="P13" s="10"/>
      <c r="Q13" s="13" t="s">
        <v>7</v>
      </c>
      <c r="R13" s="74"/>
      <c r="S13" s="75"/>
      <c r="T13" s="76"/>
      <c r="U13" s="10"/>
      <c r="V13" s="13" t="s">
        <v>7</v>
      </c>
    </row>
    <row r="14" spans="1:22">
      <c r="A14" s="17"/>
      <c r="B14" s="78" t="s">
        <v>48</v>
      </c>
      <c r="C14" s="67"/>
      <c r="D14" s="68"/>
      <c r="E14" s="69"/>
      <c r="F14" s="73" t="s">
        <v>31</v>
      </c>
      <c r="G14" s="73"/>
      <c r="H14" s="67"/>
      <c r="I14" s="68"/>
      <c r="J14" s="69"/>
      <c r="K14" s="73" t="s">
        <v>32</v>
      </c>
      <c r="L14" s="73"/>
      <c r="M14" s="67"/>
      <c r="N14" s="68"/>
      <c r="O14" s="69"/>
      <c r="P14" s="73" t="s">
        <v>26</v>
      </c>
      <c r="Q14" s="73"/>
      <c r="R14" s="67"/>
      <c r="S14" s="68"/>
      <c r="T14" s="69"/>
      <c r="U14" s="73" t="s">
        <v>36</v>
      </c>
      <c r="V14" s="73"/>
    </row>
    <row r="15" spans="1:22" ht="30" customHeight="1">
      <c r="A15" s="18"/>
      <c r="B15" s="78"/>
      <c r="C15" s="70"/>
      <c r="D15" s="71"/>
      <c r="E15" s="72"/>
      <c r="F15" s="19">
        <f>ROUNDDOWN(IF(SUM(F7,F8,F10)-SUM(F11,F12,F13)&gt;650000,650000,SUM(F7,F8,F10)-SUM(F11,F12,F13)),-2)</f>
        <v>0</v>
      </c>
      <c r="G15" s="20" t="s">
        <v>7</v>
      </c>
      <c r="H15" s="70"/>
      <c r="I15" s="71"/>
      <c r="J15" s="72"/>
      <c r="K15" s="19">
        <f>ROUNDDOWN(IF(SUM(K7,K8,K10)-SUM(K11,K12,K13)&gt;220000,220000,SUM(K7,K8,K10)-SUM(K11,K12,K13)),-2)</f>
        <v>0</v>
      </c>
      <c r="L15" s="20" t="s">
        <v>7</v>
      </c>
      <c r="M15" s="70"/>
      <c r="N15" s="71"/>
      <c r="O15" s="72"/>
      <c r="P15" s="19">
        <f>ROUNDDOWN(IF(SUM(P7,P8,P10)-SUM(P12,P13)&gt;170000,170000,SUM(P7,P8,P10)-SUM(P12,P13)),-2)</f>
        <v>0</v>
      </c>
      <c r="Q15" s="20" t="s">
        <v>7</v>
      </c>
      <c r="R15" s="70"/>
      <c r="S15" s="71"/>
      <c r="T15" s="72"/>
      <c r="U15" s="19">
        <f>ROUNDDOWN(IF(SUM(U7,U8,U10)-SUM(U12,U13)&gt;170000,170000,SUM(U7,U8,U9,U10)-SUM(U12,U13)),-2)</f>
        <v>0</v>
      </c>
      <c r="V15" s="20" t="s">
        <v>7</v>
      </c>
    </row>
    <row r="16" spans="1:22" ht="14.25" customHeight="1">
      <c r="A16" s="46"/>
      <c r="B16" s="56" t="s">
        <v>14</v>
      </c>
      <c r="C16" s="63">
        <f>SUM(F15,K15,P15,U15)</f>
        <v>0</v>
      </c>
      <c r="D16" s="64"/>
      <c r="E16" s="64"/>
      <c r="F16" s="64"/>
      <c r="G16" s="58" t="s">
        <v>7</v>
      </c>
      <c r="H16" s="21"/>
      <c r="I16" s="21"/>
      <c r="J16" s="21"/>
      <c r="K16" s="21"/>
      <c r="L16" s="21"/>
      <c r="M16" s="21"/>
      <c r="N16" s="21"/>
      <c r="O16" s="21"/>
      <c r="P16" s="21"/>
      <c r="Q16" s="25"/>
      <c r="R16" s="21"/>
      <c r="S16" s="21"/>
      <c r="T16" s="21"/>
      <c r="U16" s="21"/>
      <c r="V16" s="25"/>
    </row>
    <row r="17" spans="1:29" ht="34.5" customHeight="1">
      <c r="A17" s="47"/>
      <c r="B17" s="57"/>
      <c r="C17" s="65"/>
      <c r="D17" s="66"/>
      <c r="E17" s="66"/>
      <c r="F17" s="66"/>
      <c r="G17" s="59"/>
      <c r="H17" s="22"/>
      <c r="I17" s="22"/>
      <c r="J17" s="22"/>
      <c r="K17" s="22"/>
      <c r="L17" s="22"/>
      <c r="M17" s="22"/>
      <c r="N17" s="22"/>
      <c r="O17" s="22"/>
      <c r="P17" s="22"/>
      <c r="Q17" s="26"/>
      <c r="R17" s="22"/>
      <c r="S17" s="22"/>
      <c r="T17" s="22"/>
      <c r="U17" s="22"/>
      <c r="V17" s="26"/>
    </row>
    <row r="18" spans="1:29" ht="15" customHeight="1">
      <c r="R18" s="4" t="s">
        <v>39</v>
      </c>
      <c r="Y18" s="3" t="s">
        <v>15</v>
      </c>
      <c r="Z18" s="1"/>
      <c r="AA18" s="1"/>
      <c r="AB18" s="1"/>
    </row>
    <row r="19" spans="1:29">
      <c r="B19" s="23" t="s">
        <v>16</v>
      </c>
      <c r="Y19" s="27"/>
      <c r="Z19" s="28" t="s">
        <v>17</v>
      </c>
      <c r="AA19" s="28" t="s">
        <v>18</v>
      </c>
      <c r="AB19" s="28" t="s">
        <v>19</v>
      </c>
      <c r="AC19" s="28" t="s">
        <v>37</v>
      </c>
    </row>
    <row r="20" spans="1:29">
      <c r="B20" s="23" t="s">
        <v>20</v>
      </c>
      <c r="Y20" s="27" t="s">
        <v>21</v>
      </c>
      <c r="Z20" s="32">
        <v>7.6999999999999999E-2</v>
      </c>
      <c r="AA20" s="32">
        <v>2.5000000000000001E-2</v>
      </c>
      <c r="AB20" s="32">
        <v>2.4E-2</v>
      </c>
      <c r="AC20" s="27">
        <v>2.5999999999999999E-3</v>
      </c>
    </row>
    <row r="21" spans="1:29">
      <c r="B21" s="3" t="s">
        <v>24</v>
      </c>
      <c r="Y21" s="27" t="s">
        <v>22</v>
      </c>
      <c r="Z21" s="29">
        <v>32760</v>
      </c>
      <c r="AA21" s="29">
        <v>12000</v>
      </c>
      <c r="AB21" s="29">
        <v>13000</v>
      </c>
      <c r="AC21" s="27">
        <v>1200</v>
      </c>
    </row>
    <row r="22" spans="1:29">
      <c r="B22" s="3" t="s">
        <v>25</v>
      </c>
      <c r="Y22" s="27" t="s">
        <v>38</v>
      </c>
      <c r="Z22" s="42"/>
      <c r="AA22" s="42"/>
      <c r="AB22" s="42"/>
      <c r="AC22" s="27">
        <v>24</v>
      </c>
    </row>
    <row r="23" spans="1:29">
      <c r="Y23" s="27" t="s">
        <v>23</v>
      </c>
      <c r="Z23" s="29">
        <v>23800</v>
      </c>
      <c r="AA23" s="29">
        <v>7800</v>
      </c>
      <c r="AB23" s="29">
        <v>7000</v>
      </c>
      <c r="AC23" s="27">
        <v>800</v>
      </c>
    </row>
    <row r="24" spans="1:29">
      <c r="Y24" s="27" t="s">
        <v>12</v>
      </c>
      <c r="Z24" s="27"/>
      <c r="AA24" s="27"/>
      <c r="AB24" s="27"/>
      <c r="AC24" s="27"/>
    </row>
    <row r="25" spans="1:29">
      <c r="Y25" s="27" t="s">
        <v>13</v>
      </c>
      <c r="Z25" s="27"/>
      <c r="AA25" s="27"/>
      <c r="AB25" s="27"/>
      <c r="AC25" s="27"/>
    </row>
    <row r="26" spans="1:29">
      <c r="Y26" s="30"/>
      <c r="Z26" s="30"/>
      <c r="AA26" s="30"/>
      <c r="AB26" s="30"/>
    </row>
  </sheetData>
  <sheetProtection algorithmName="SHA-512" hashValue="wX481z0rM6bH+MkqApMfK/9zAi7xMv6mG5xFcLZwFtP27jXCkzc8OQu3BPneFV5bAlUAF5yhZzpE/ELFsVoY3A==" saltValue="gIih6G+FpwrtfNmP9gOpVw==" spinCount="100000" sheet="1" objects="1" scenarios="1"/>
  <mergeCells count="31">
    <mergeCell ref="R5:V5"/>
    <mergeCell ref="U14:V14"/>
    <mergeCell ref="B14:B15"/>
    <mergeCell ref="H13:J13"/>
    <mergeCell ref="C13:E13"/>
    <mergeCell ref="A5:B6"/>
    <mergeCell ref="C14:E15"/>
    <mergeCell ref="C5:G5"/>
    <mergeCell ref="H5:L5"/>
    <mergeCell ref="M5:Q5"/>
    <mergeCell ref="P6:Q6"/>
    <mergeCell ref="M12:O12"/>
    <mergeCell ref="M13:O13"/>
    <mergeCell ref="M14:O15"/>
    <mergeCell ref="P14:Q14"/>
    <mergeCell ref="B16:B17"/>
    <mergeCell ref="G16:G17"/>
    <mergeCell ref="C12:E12"/>
    <mergeCell ref="H12:J12"/>
    <mergeCell ref="U6:V6"/>
    <mergeCell ref="R12:T12"/>
    <mergeCell ref="C6:D6"/>
    <mergeCell ref="F6:G6"/>
    <mergeCell ref="H6:I6"/>
    <mergeCell ref="K6:L6"/>
    <mergeCell ref="C16:F17"/>
    <mergeCell ref="H14:J15"/>
    <mergeCell ref="R14:T15"/>
    <mergeCell ref="F14:G14"/>
    <mergeCell ref="K14:L14"/>
    <mergeCell ref="R13:T13"/>
  </mergeCells>
  <phoneticPr fontId="6"/>
  <printOptions horizontalCentered="1"/>
  <pageMargins left="0.27500000000000002" right="0.2361111111111111" top="0.98402777777777772" bottom="0.82986111111111116" header="0.51111111111111107" footer="0.51111111111111107"/>
  <pageSetup paperSize="9" scale="76" orientation="landscape" r:id="rId1"/>
  <headerFooter scaleWithDoc="0" alignWithMargins="0"/>
  <colBreaks count="1" manualBreakCount="1">
    <brk id="24" max="2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令和8年度_試算書</vt:lpstr>
      <vt:lpstr>令和8年度_試算書!Print_Area</vt:lpstr>
    </vt:vector>
  </TitlesOfParts>
  <Manager/>
  <Company>犬山市役所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電子計算課</dc:creator>
  <cp:keywords/>
  <dc:description/>
  <cp:lastModifiedBy>lgclt1136</cp:lastModifiedBy>
  <cp:revision/>
  <cp:lastPrinted>2026-03-26T02:26:38Z</cp:lastPrinted>
  <dcterms:created xsi:type="dcterms:W3CDTF">2001-03-14T01:39:11Z</dcterms:created>
  <dcterms:modified xsi:type="dcterms:W3CDTF">2026-03-26T02:28:25Z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1041-9.1.0.4917</vt:lpwstr>
  </property>
</Properties>
</file>