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13_健康福祉部\133_保険年金課\【国保】\04_賦課\★マニュアル\★試算表\"/>
    </mc:Choice>
  </mc:AlternateContent>
  <xr:revisionPtr revIDLastSave="0" documentId="13_ncr:1_{83F16060-C71B-4F88-A88A-38CB084139A2}" xr6:coauthVersionLast="47" xr6:coauthVersionMax="47" xr10:uidLastSave="{00000000-0000-0000-0000-000000000000}"/>
  <bookViews>
    <workbookView xWindow="285" yWindow="0" windowWidth="19995" windowHeight="10455" xr2:uid="{00000000-000D-0000-FFFF-FFFF00000000}"/>
  </bookViews>
  <sheets>
    <sheet name="令和7年度_試算書" sheetId="2" r:id="rId1"/>
  </sheets>
  <definedNames>
    <definedName name="_xlnm.Print_Area" localSheetId="0">令和7年度_試算書!$A$1:$Q$24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2" l="1"/>
  <c r="F14" i="2"/>
  <c r="P8" i="2" l="1"/>
  <c r="H8" i="2"/>
  <c r="K8" i="2" s="1"/>
  <c r="F8" i="2"/>
  <c r="M9" i="2" l="1"/>
  <c r="P9" i="2" s="1"/>
  <c r="C9" i="2" l="1"/>
  <c r="F9" i="2" s="1"/>
  <c r="F10" i="2"/>
  <c r="H10" i="2"/>
  <c r="K10" i="2" s="1"/>
  <c r="G10" i="2"/>
  <c r="P7" i="2" l="1"/>
  <c r="P14" i="2" s="1"/>
  <c r="F7" i="2" l="1"/>
  <c r="H7" i="2"/>
  <c r="K7" i="2" s="1"/>
  <c r="H9" i="2"/>
  <c r="K9" i="2" s="1"/>
  <c r="C15" i="2" l="1"/>
</calcChain>
</file>

<file path=xl/sharedStrings.xml><?xml version="1.0" encoding="utf-8"?>
<sst xmlns="http://schemas.openxmlformats.org/spreadsheetml/2006/main" count="78" uniqueCount="40">
  <si>
    <t>《国民健康保険税の試算》</t>
  </si>
  <si>
    <t>医療保険分</t>
  </si>
  <si>
    <t>後期高齢者支援分</t>
  </si>
  <si>
    <t>介護保険分(40歳～64歳)</t>
  </si>
  <si>
    <t>課税対象</t>
  </si>
  <si>
    <t>税率等</t>
  </si>
  <si>
    <t>税額</t>
  </si>
  <si>
    <t>①</t>
  </si>
  <si>
    <r>
      <t xml:space="preserve">所得割額
</t>
    </r>
    <r>
      <rPr>
        <sz val="11"/>
        <rFont val="ＦＡ Ｐ 明朝"/>
        <family val="1"/>
        <charset val="128"/>
      </rPr>
      <t xml:space="preserve">  </t>
    </r>
    <r>
      <rPr>
        <sz val="8"/>
        <rFont val="ＦＡ Ｐ 明朝"/>
        <family val="1"/>
        <charset val="128"/>
      </rPr>
      <t>前年中の所得(給与､年金、事業、不動産、
 土地や株式の譲渡など全ての所得が対象)</t>
    </r>
  </si>
  <si>
    <t>円</t>
  </si>
  <si>
    <t>②</t>
  </si>
  <si>
    <r>
      <t xml:space="preserve">被保険者均等割額
  </t>
    </r>
    <r>
      <rPr>
        <sz val="8"/>
        <rFont val="ＦＡ Ｐ 明朝"/>
        <family val="1"/>
        <charset val="128"/>
      </rPr>
      <t>国民健康保険に加入している人数が対象</t>
    </r>
  </si>
  <si>
    <t>人</t>
  </si>
  <si>
    <t>③</t>
  </si>
  <si>
    <r>
      <t xml:space="preserve">世帯別平等割額
  </t>
    </r>
    <r>
      <rPr>
        <sz val="8"/>
        <rFont val="ＦＡ Ｐ 明朝"/>
        <family val="1"/>
        <charset val="128"/>
      </rPr>
      <t>加入１世帯につき一律に課税</t>
    </r>
  </si>
  <si>
    <t>世帯</t>
  </si>
  <si>
    <t>低所得者軽減</t>
  </si>
  <si>
    <t>月割減額</t>
  </si>
  <si>
    <t>医療保険分、介護保険分それぞれの税額</t>
  </si>
  <si>
    <t>年 間 の 保 険 税 額</t>
  </si>
  <si>
    <t>Work</t>
  </si>
  <si>
    <t>☆　年度途中で当市国民健康保険に加入、脱退されたときは、資格のあった月数での課税(月割課税)となります。</t>
  </si>
  <si>
    <t>医療</t>
  </si>
  <si>
    <t>後期</t>
  </si>
  <si>
    <t>介護</t>
  </si>
  <si>
    <t>☆　介護保険分は当該年度中の40～64歳であった月数で課税(月割課税)となります。</t>
  </si>
  <si>
    <t>所得割額</t>
  </si>
  <si>
    <t>被保険者均等割額</t>
  </si>
  <si>
    <t>世帯別平等割額</t>
  </si>
  <si>
    <t>☆　所得には所得税上の分離課税分も含まれます。</t>
    <rPh sb="2" eb="4">
      <t>ショトク</t>
    </rPh>
    <rPh sb="6" eb="9">
      <t>ショトクゼイ</t>
    </rPh>
    <rPh sb="9" eb="10">
      <t>ジョウ</t>
    </rPh>
    <rPh sb="11" eb="13">
      <t>ブンリ</t>
    </rPh>
    <rPh sb="13" eb="15">
      <t>カゼイ</t>
    </rPh>
    <rPh sb="15" eb="16">
      <t>ブン</t>
    </rPh>
    <rPh sb="17" eb="18">
      <t>フク</t>
    </rPh>
    <phoneticPr fontId="11"/>
  </si>
  <si>
    <t>☆　所得には、国民健康保険加入世帯員全員分を算入してください。</t>
    <rPh sb="2" eb="4">
      <t>ショトク</t>
    </rPh>
    <rPh sb="7" eb="9">
      <t>コクミン</t>
    </rPh>
    <rPh sb="9" eb="11">
      <t>ケンコウ</t>
    </rPh>
    <rPh sb="11" eb="13">
      <t>ホケン</t>
    </rPh>
    <rPh sb="13" eb="15">
      <t>カニュウ</t>
    </rPh>
    <rPh sb="15" eb="17">
      <t>セタイ</t>
    </rPh>
    <rPh sb="17" eb="18">
      <t>イン</t>
    </rPh>
    <rPh sb="18" eb="20">
      <t>ゼンイン</t>
    </rPh>
    <rPh sb="20" eb="21">
      <t>ブン</t>
    </rPh>
    <rPh sb="22" eb="24">
      <t>サンニュウ</t>
    </rPh>
    <phoneticPr fontId="11"/>
  </si>
  <si>
    <t>(限度額17万円)</t>
    <phoneticPr fontId="11"/>
  </si>
  <si>
    <t>④</t>
    <phoneticPr fontId="11"/>
  </si>
  <si>
    <t>⑤</t>
    <phoneticPr fontId="11"/>
  </si>
  <si>
    <t>⑥</t>
    <phoneticPr fontId="11"/>
  </si>
  <si>
    <t>①＋②＋③-④-⑤-⑥</t>
    <phoneticPr fontId="11"/>
  </si>
  <si>
    <t>子ども（未就学児）均等割軽減</t>
    <rPh sb="0" eb="1">
      <t>コ</t>
    </rPh>
    <rPh sb="4" eb="8">
      <t>ミシュウガクジ</t>
    </rPh>
    <rPh sb="9" eb="14">
      <t>キントウワリケイゲン</t>
    </rPh>
    <phoneticPr fontId="11"/>
  </si>
  <si>
    <t>令和７年度</t>
    <rPh sb="0" eb="2">
      <t>レイワ</t>
    </rPh>
    <rPh sb="3" eb="5">
      <t>ネンド</t>
    </rPh>
    <phoneticPr fontId="11"/>
  </si>
  <si>
    <t>(限度額66万円)</t>
    <rPh sb="3" eb="4">
      <t>ガク</t>
    </rPh>
    <rPh sb="6" eb="7">
      <t>マン</t>
    </rPh>
    <rPh sb="7" eb="8">
      <t>エン</t>
    </rPh>
    <phoneticPr fontId="11"/>
  </si>
  <si>
    <t>(限度額26万円)</t>
    <rPh sb="1" eb="3">
      <t>ゲンド</t>
    </rPh>
    <rPh sb="3" eb="4">
      <t>ガク</t>
    </rPh>
    <rPh sb="6" eb="7">
      <t>マン</t>
    </rPh>
    <rPh sb="7" eb="8">
      <t>エン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</si>
</sst>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0.0000_ "/>
    <numFmt numFmtId="179" formatCode="#,##0&quot;円&quot;"/>
  </numFmts>
  <fonts count="13">
    <font>
      <sz val="12"/>
      <name val="ＦＡ 明朝"/>
      <family val="1"/>
      <charset val="128"/>
    </font>
    <font>
      <sz val="11"/>
      <name val="ＦＡ 明朝"/>
      <family val="1"/>
      <charset val="128"/>
    </font>
    <font>
      <sz val="8"/>
      <name val="ＦＡ 明朝"/>
      <family val="1"/>
      <charset val="128"/>
    </font>
    <font>
      <sz val="20"/>
      <name val="ＦＡ ゴシック"/>
      <family val="3"/>
      <charset val="128"/>
    </font>
    <font>
      <sz val="11"/>
      <name val="ＦＡ ゴシック"/>
      <family val="3"/>
      <charset val="128"/>
    </font>
    <font>
      <b/>
      <sz val="18"/>
      <name val="ＦＡ 明朝"/>
      <family val="1"/>
      <charset val="128"/>
    </font>
    <font>
      <sz val="10"/>
      <name val="ＦＡ 明朝"/>
      <family val="1"/>
      <charset val="128"/>
    </font>
    <font>
      <sz val="9"/>
      <name val="ＦＡ 明朝"/>
      <family val="1"/>
      <charset val="128"/>
    </font>
    <font>
      <sz val="18"/>
      <name val="ＦＡ ゴシック"/>
      <family val="3"/>
      <charset val="128"/>
    </font>
    <font>
      <sz val="11"/>
      <name val="ＦＡ Ｐ 明朝"/>
      <family val="1"/>
      <charset val="128"/>
    </font>
    <font>
      <sz val="8"/>
      <name val="ＦＡ Ｐ 明朝"/>
      <family val="1"/>
      <charset val="128"/>
    </font>
    <font>
      <sz val="6"/>
      <name val="ＦＡ 明朝"/>
      <family val="1"/>
      <charset val="128"/>
    </font>
    <font>
      <sz val="12"/>
      <name val="ＦＡ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 wrapText="1"/>
    </xf>
    <xf numFmtId="176" fontId="0" fillId="2" borderId="1" xfId="0" applyNumberFormat="1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 shrinkToFit="1"/>
    </xf>
    <xf numFmtId="0" fontId="2" fillId="0" borderId="4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right" vertical="center" shrinkToFit="1"/>
    </xf>
    <xf numFmtId="0" fontId="2" fillId="0" borderId="4" xfId="0" applyFont="1" applyBorder="1" applyAlignment="1" applyProtection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 shrinkToFit="1"/>
    </xf>
    <xf numFmtId="0" fontId="1" fillId="0" borderId="6" xfId="0" applyFont="1" applyBorder="1" applyAlignment="1" applyProtection="1">
      <alignment vertical="center" shrinkToFit="1"/>
    </xf>
    <xf numFmtId="176" fontId="0" fillId="0" borderId="6" xfId="0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vertical="center" shrinkToFit="1"/>
    </xf>
    <xf numFmtId="176" fontId="7" fillId="0" borderId="8" xfId="0" applyNumberFormat="1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 shrinkToFit="1"/>
    </xf>
    <xf numFmtId="176" fontId="7" fillId="0" borderId="9" xfId="0" applyNumberFormat="1" applyFont="1" applyBorder="1" applyAlignment="1" applyProtection="1">
      <alignment vertical="center"/>
    </xf>
    <xf numFmtId="0" fontId="1" fillId="0" borderId="0" xfId="0" applyFont="1" applyProtection="1"/>
    <xf numFmtId="0" fontId="2" fillId="0" borderId="4" xfId="0" applyFont="1" applyBorder="1" applyAlignment="1" applyProtection="1">
      <alignment horizontal="center" vertical="center" shrinkToFit="1"/>
    </xf>
    <xf numFmtId="176" fontId="7" fillId="0" borderId="10" xfId="0" applyNumberFormat="1" applyFont="1" applyBorder="1" applyAlignment="1" applyProtection="1">
      <alignment vertical="center"/>
    </xf>
    <xf numFmtId="176" fontId="7" fillId="0" borderId="7" xfId="0" applyNumberFormat="1" applyFont="1" applyBorder="1" applyAlignment="1" applyProtection="1">
      <alignment vertical="center"/>
    </xf>
    <xf numFmtId="0" fontId="1" fillId="0" borderId="2" xfId="0" applyFont="1" applyBorder="1" applyProtection="1"/>
    <xf numFmtId="0" fontId="1" fillId="0" borderId="2" xfId="0" applyFont="1" applyBorder="1" applyAlignment="1" applyProtection="1">
      <alignment horizontal="center"/>
    </xf>
    <xf numFmtId="0" fontId="4" fillId="0" borderId="2" xfId="0" applyFont="1" applyBorder="1" applyProtection="1"/>
    <xf numFmtId="177" fontId="1" fillId="0" borderId="2" xfId="0" applyNumberFormat="1" applyFont="1" applyBorder="1" applyProtection="1"/>
    <xf numFmtId="0" fontId="1" fillId="0" borderId="8" xfId="0" applyNumberFormat="1" applyFont="1" applyBorder="1" applyProtection="1"/>
    <xf numFmtId="10" fontId="1" fillId="0" borderId="2" xfId="0" applyNumberFormat="1" applyFont="1" applyBorder="1" applyAlignment="1" applyProtection="1">
      <alignment horizontal="center" vertical="center" shrinkToFit="1"/>
    </xf>
    <xf numFmtId="178" fontId="1" fillId="0" borderId="2" xfId="0" applyNumberFormat="1" applyFont="1" applyBorder="1" applyProtection="1"/>
    <xf numFmtId="179" fontId="1" fillId="0" borderId="2" xfId="1" applyNumberFormat="1" applyFont="1" applyBorder="1" applyAlignment="1" applyProtection="1">
      <alignment vertical="center" shrinkToFit="1"/>
    </xf>
    <xf numFmtId="176" fontId="0" fillId="0" borderId="1" xfId="0" applyNumberFormat="1" applyFont="1" applyFill="1" applyBorder="1" applyAlignment="1" applyProtection="1">
      <alignment vertical="center" shrinkToFit="1"/>
      <protection locked="0"/>
    </xf>
    <xf numFmtId="176" fontId="0" fillId="0" borderId="18" xfId="0" applyNumberFormat="1" applyFont="1" applyFill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vertical="center" shrinkToFit="1"/>
    </xf>
    <xf numFmtId="179" fontId="1" fillId="0" borderId="17" xfId="1" applyNumberFormat="1" applyFont="1" applyBorder="1" applyAlignment="1" applyProtection="1">
      <alignment vertical="center" shrinkToFit="1"/>
    </xf>
    <xf numFmtId="176" fontId="0" fillId="0" borderId="18" xfId="0" applyNumberFormat="1" applyFont="1" applyBorder="1" applyAlignment="1" applyProtection="1">
      <alignment vertical="center" shrinkToFit="1"/>
    </xf>
    <xf numFmtId="0" fontId="2" fillId="0" borderId="19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horizontal="center" vertical="center" shrinkToFit="1"/>
    </xf>
    <xf numFmtId="0" fontId="1" fillId="0" borderId="10" xfId="0" applyFont="1" applyBorder="1" applyAlignment="1" applyProtection="1">
      <alignment horizontal="left" vertical="center" shrinkToFit="1"/>
    </xf>
    <xf numFmtId="0" fontId="1" fillId="0" borderId="7" xfId="0" applyFont="1" applyBorder="1" applyAlignment="1" applyProtection="1">
      <alignment horizontal="left" vertical="center" shrinkToFit="1"/>
    </xf>
    <xf numFmtId="177" fontId="1" fillId="0" borderId="1" xfId="0" applyNumberFormat="1" applyFont="1" applyBorder="1" applyAlignment="1" applyProtection="1">
      <alignment horizontal="center" vertical="center"/>
    </xf>
    <xf numFmtId="177" fontId="1" fillId="0" borderId="16" xfId="0" applyNumberFormat="1" applyFont="1" applyBorder="1" applyAlignment="1" applyProtection="1">
      <alignment horizontal="center" vertical="center"/>
    </xf>
    <xf numFmtId="177" fontId="1" fillId="0" borderId="4" xfId="0" applyNumberFormat="1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176" fontId="6" fillId="0" borderId="5" xfId="0" applyNumberFormat="1" applyFont="1" applyBorder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center" vertical="center"/>
    </xf>
    <xf numFmtId="176" fontId="6" fillId="0" borderId="6" xfId="0" applyNumberFormat="1" applyFont="1" applyBorder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left" vertical="center" shrinkToFit="1"/>
    </xf>
    <xf numFmtId="0" fontId="8" fillId="0" borderId="7" xfId="0" applyFont="1" applyBorder="1" applyAlignment="1" applyProtection="1">
      <alignment horizontal="left" vertical="center" shrinkToFit="1"/>
    </xf>
    <xf numFmtId="176" fontId="7" fillId="0" borderId="10" xfId="0" applyNumberFormat="1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horizontal="center" vertical="center"/>
    </xf>
    <xf numFmtId="177" fontId="1" fillId="0" borderId="2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176" fontId="8" fillId="0" borderId="5" xfId="0" applyNumberFormat="1" applyFont="1" applyBorder="1" applyAlignment="1" applyProtection="1">
      <alignment horizontal="right" vertical="center"/>
    </xf>
    <xf numFmtId="176" fontId="8" fillId="0" borderId="8" xfId="0" applyNumberFormat="1" applyFont="1" applyBorder="1" applyAlignment="1" applyProtection="1">
      <alignment horizontal="right" vertical="center"/>
    </xf>
    <xf numFmtId="176" fontId="8" fillId="0" borderId="6" xfId="0" applyNumberFormat="1" applyFont="1" applyBorder="1" applyAlignment="1" applyProtection="1">
      <alignment horizontal="right" vertical="center"/>
    </xf>
    <xf numFmtId="176" fontId="8" fillId="0" borderId="9" xfId="0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4</xdr:row>
      <xdr:rowOff>66675</xdr:rowOff>
    </xdr:from>
    <xdr:to>
      <xdr:col>1</xdr:col>
      <xdr:colOff>2266950</xdr:colOff>
      <xdr:row>5</xdr:row>
      <xdr:rowOff>47625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1819275" y="1066800"/>
          <a:ext cx="6572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ＦＡ 明朝"/>
            </a:rPr>
            <a:t>課税区分</a:t>
          </a:r>
        </a:p>
      </xdr:txBody>
    </xdr:sp>
    <xdr:clientData/>
  </xdr:twoCellAnchor>
  <xdr:twoCellAnchor>
    <xdr:from>
      <xdr:col>1</xdr:col>
      <xdr:colOff>0</xdr:colOff>
      <xdr:row>5</xdr:row>
      <xdr:rowOff>28575</xdr:rowOff>
    </xdr:from>
    <xdr:to>
      <xdr:col>1</xdr:col>
      <xdr:colOff>657225</xdr:colOff>
      <xdr:row>5</xdr:row>
      <xdr:rowOff>180975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209550" y="1257300"/>
          <a:ext cx="6572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ＦＡ 明朝"/>
            </a:rPr>
            <a:t>課税項目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tabSelected="1" view="pageBreakPreview" zoomScaleNormal="90" zoomScaleSheetLayoutView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" defaultRowHeight="13.5"/>
  <cols>
    <col min="1" max="1" width="2.75" style="2" customWidth="1"/>
    <col min="2" max="2" width="30.5" style="3" customWidth="1"/>
    <col min="3" max="3" width="11.875" style="4" customWidth="1"/>
    <col min="4" max="4" width="3" style="5" bestFit="1" customWidth="1"/>
    <col min="5" max="5" width="6.625" style="5" customWidth="1"/>
    <col min="6" max="6" width="9.25" style="4" customWidth="1"/>
    <col min="7" max="7" width="3" style="6" bestFit="1" customWidth="1"/>
    <col min="8" max="8" width="11.875" style="4" customWidth="1"/>
    <col min="9" max="9" width="3" style="5" bestFit="1" customWidth="1"/>
    <col min="10" max="10" width="6.125" style="5" customWidth="1"/>
    <col min="11" max="11" width="9.75" style="4" bestFit="1" customWidth="1"/>
    <col min="12" max="12" width="3" style="6" bestFit="1" customWidth="1"/>
    <col min="13" max="13" width="11.875" style="4" customWidth="1"/>
    <col min="14" max="14" width="3" style="5" bestFit="1" customWidth="1"/>
    <col min="15" max="15" width="6" style="5" customWidth="1"/>
    <col min="16" max="16" width="9.75" style="4" bestFit="1" customWidth="1"/>
    <col min="17" max="17" width="3" style="6" bestFit="1" customWidth="1"/>
    <col min="18" max="18" width="3.125" style="3" customWidth="1"/>
    <col min="19" max="19" width="14.125" style="3" customWidth="1"/>
    <col min="20" max="20" width="8.75" style="3" bestFit="1" customWidth="1"/>
    <col min="21" max="21" width="7.75" style="3" bestFit="1" customWidth="1"/>
    <col min="22" max="22" width="11.75" style="3" bestFit="1" customWidth="1"/>
    <col min="23" max="16384" width="9" style="3"/>
  </cols>
  <sheetData>
    <row r="1" spans="1:17" ht="30.75" customHeight="1">
      <c r="A1" s="7"/>
      <c r="B1" s="7" t="s">
        <v>0</v>
      </c>
    </row>
    <row r="3" spans="1:17">
      <c r="B3" s="8"/>
    </row>
    <row r="4" spans="1:17" ht="21">
      <c r="B4" s="8" t="s">
        <v>37</v>
      </c>
      <c r="H4" s="9"/>
    </row>
    <row r="5" spans="1:17" ht="18" customHeight="1">
      <c r="A5" s="54"/>
      <c r="B5" s="55"/>
      <c r="C5" s="47" t="s">
        <v>1</v>
      </c>
      <c r="D5" s="47"/>
      <c r="E5" s="47"/>
      <c r="F5" s="47"/>
      <c r="G5" s="47"/>
      <c r="H5" s="47" t="s">
        <v>2</v>
      </c>
      <c r="I5" s="47"/>
      <c r="J5" s="47"/>
      <c r="K5" s="47"/>
      <c r="L5" s="47"/>
      <c r="M5" s="47" t="s">
        <v>3</v>
      </c>
      <c r="N5" s="47"/>
      <c r="O5" s="47"/>
      <c r="P5" s="47"/>
      <c r="Q5" s="47"/>
    </row>
    <row r="6" spans="1:17" s="1" customFormat="1" ht="18" customHeight="1">
      <c r="A6" s="56"/>
      <c r="B6" s="57"/>
      <c r="C6" s="69" t="s">
        <v>4</v>
      </c>
      <c r="D6" s="70"/>
      <c r="E6" s="11" t="s">
        <v>5</v>
      </c>
      <c r="F6" s="69" t="s">
        <v>6</v>
      </c>
      <c r="G6" s="70"/>
      <c r="H6" s="69" t="s">
        <v>4</v>
      </c>
      <c r="I6" s="70"/>
      <c r="J6" s="11" t="s">
        <v>5</v>
      </c>
      <c r="K6" s="69" t="s">
        <v>6</v>
      </c>
      <c r="L6" s="70"/>
      <c r="M6" s="10" t="s">
        <v>4</v>
      </c>
      <c r="N6" s="17"/>
      <c r="O6" s="11" t="s">
        <v>5</v>
      </c>
      <c r="P6" s="69" t="s">
        <v>6</v>
      </c>
      <c r="Q6" s="70"/>
    </row>
    <row r="7" spans="1:17" ht="40.5" customHeight="1">
      <c r="A7" s="12" t="s">
        <v>7</v>
      </c>
      <c r="B7" s="13" t="s">
        <v>8</v>
      </c>
      <c r="C7" s="14"/>
      <c r="D7" s="15" t="s">
        <v>9</v>
      </c>
      <c r="E7" s="38">
        <v>7.6999999999999999E-2</v>
      </c>
      <c r="F7" s="16">
        <f>ROUNDDOWN(C7*T19,0)</f>
        <v>0</v>
      </c>
      <c r="G7" s="17" t="s">
        <v>9</v>
      </c>
      <c r="H7" s="18">
        <f>C7</f>
        <v>0</v>
      </c>
      <c r="I7" s="15" t="s">
        <v>9</v>
      </c>
      <c r="J7" s="38">
        <v>2.98E-2</v>
      </c>
      <c r="K7" s="16">
        <f>ROUNDDOWN(H7*U19,0)</f>
        <v>0</v>
      </c>
      <c r="L7" s="17" t="s">
        <v>9</v>
      </c>
      <c r="M7" s="14"/>
      <c r="N7" s="15" t="s">
        <v>9</v>
      </c>
      <c r="O7" s="38">
        <v>2.58E-2</v>
      </c>
      <c r="P7" s="16">
        <f>ROUNDDOWN(M7*V19,0)</f>
        <v>0</v>
      </c>
      <c r="Q7" s="17" t="s">
        <v>9</v>
      </c>
    </row>
    <row r="8" spans="1:17" ht="30" customHeight="1">
      <c r="A8" s="12" t="s">
        <v>10</v>
      </c>
      <c r="B8" s="13" t="s">
        <v>11</v>
      </c>
      <c r="C8" s="14"/>
      <c r="D8" s="15" t="s">
        <v>12</v>
      </c>
      <c r="E8" s="40">
        <v>32760</v>
      </c>
      <c r="F8" s="16">
        <f>ROUNDDOWN(C8*T20,0)</f>
        <v>0</v>
      </c>
      <c r="G8" s="17" t="s">
        <v>9</v>
      </c>
      <c r="H8" s="16">
        <f>C8</f>
        <v>0</v>
      </c>
      <c r="I8" s="15" t="s">
        <v>12</v>
      </c>
      <c r="J8" s="40">
        <v>12900</v>
      </c>
      <c r="K8" s="16">
        <f>ROUNDDOWN(H8*U20,0)</f>
        <v>0</v>
      </c>
      <c r="L8" s="17" t="s">
        <v>9</v>
      </c>
      <c r="M8" s="14"/>
      <c r="N8" s="15" t="s">
        <v>12</v>
      </c>
      <c r="O8" s="40">
        <v>12900</v>
      </c>
      <c r="P8" s="16">
        <f>ROUNDDOWN(M8*V20,0)</f>
        <v>0</v>
      </c>
      <c r="Q8" s="17" t="s">
        <v>9</v>
      </c>
    </row>
    <row r="9" spans="1:17" ht="30" customHeight="1">
      <c r="A9" s="12" t="s">
        <v>13</v>
      </c>
      <c r="B9" s="13" t="s">
        <v>14</v>
      </c>
      <c r="C9" s="41" t="str">
        <f>IF(C8&gt;0,1,"")</f>
        <v/>
      </c>
      <c r="D9" s="19" t="s">
        <v>15</v>
      </c>
      <c r="E9" s="40">
        <v>23800</v>
      </c>
      <c r="F9" s="16">
        <f>IF(C9="",0,ROUNDDOWN(C9*T21,0))</f>
        <v>0</v>
      </c>
      <c r="G9" s="17" t="s">
        <v>9</v>
      </c>
      <c r="H9" s="16" t="str">
        <f>C9</f>
        <v/>
      </c>
      <c r="I9" s="19" t="s">
        <v>15</v>
      </c>
      <c r="J9" s="40">
        <v>8640</v>
      </c>
      <c r="K9" s="16">
        <f>IF(H9="",0,ROUNDDOWN(H9*U21,0))</f>
        <v>0</v>
      </c>
      <c r="L9" s="17" t="s">
        <v>9</v>
      </c>
      <c r="M9" s="41" t="str">
        <f>IF(M8&gt;0,1,"")</f>
        <v/>
      </c>
      <c r="N9" s="19" t="s">
        <v>15</v>
      </c>
      <c r="O9" s="40">
        <v>7000</v>
      </c>
      <c r="P9" s="16">
        <f>IF(M9="",0,ROUNDDOWN(M9*V21,0))</f>
        <v>0</v>
      </c>
      <c r="Q9" s="17" t="s">
        <v>9</v>
      </c>
    </row>
    <row r="10" spans="1:17" ht="30" customHeight="1">
      <c r="A10" s="12" t="s">
        <v>32</v>
      </c>
      <c r="B10" s="13" t="s">
        <v>36</v>
      </c>
      <c r="C10" s="14"/>
      <c r="D10" s="15" t="s">
        <v>12</v>
      </c>
      <c r="E10" s="40">
        <v>16380</v>
      </c>
      <c r="F10" s="16">
        <f>ROUNDDOWN(C10*E10,0)</f>
        <v>0</v>
      </c>
      <c r="G10" s="16" t="e">
        <f>ROUNDDOWN(D10*U22,0)</f>
        <v>#VALUE!</v>
      </c>
      <c r="H10" s="16">
        <f>C10</f>
        <v>0</v>
      </c>
      <c r="I10" s="15" t="s">
        <v>12</v>
      </c>
      <c r="J10" s="40">
        <v>6450</v>
      </c>
      <c r="K10" s="16">
        <f>ROUNDDOWN(H10*J10,0)</f>
        <v>0</v>
      </c>
      <c r="L10" s="17" t="s">
        <v>9</v>
      </c>
      <c r="M10" s="42"/>
      <c r="N10" s="43"/>
      <c r="O10" s="44"/>
      <c r="P10" s="45"/>
      <c r="Q10" s="46"/>
    </row>
    <row r="11" spans="1:17" ht="30" customHeight="1">
      <c r="A11" s="12" t="s">
        <v>33</v>
      </c>
      <c r="B11" s="20" t="s">
        <v>16</v>
      </c>
      <c r="C11" s="68"/>
      <c r="D11" s="68"/>
      <c r="E11" s="68"/>
      <c r="F11" s="14"/>
      <c r="G11" s="17" t="s">
        <v>9</v>
      </c>
      <c r="H11" s="68"/>
      <c r="I11" s="68"/>
      <c r="J11" s="68"/>
      <c r="K11" s="14"/>
      <c r="L11" s="17" t="s">
        <v>9</v>
      </c>
      <c r="M11" s="68"/>
      <c r="N11" s="68"/>
      <c r="O11" s="68"/>
      <c r="P11" s="14"/>
      <c r="Q11" s="17" t="s">
        <v>9</v>
      </c>
    </row>
    <row r="12" spans="1:17" ht="30" customHeight="1">
      <c r="A12" s="12" t="s">
        <v>34</v>
      </c>
      <c r="B12" s="20" t="s">
        <v>17</v>
      </c>
      <c r="C12" s="51"/>
      <c r="D12" s="52"/>
      <c r="E12" s="53"/>
      <c r="F12" s="14"/>
      <c r="G12" s="17" t="s">
        <v>9</v>
      </c>
      <c r="H12" s="51"/>
      <c r="I12" s="52"/>
      <c r="J12" s="53"/>
      <c r="K12" s="14"/>
      <c r="L12" s="30" t="s">
        <v>9</v>
      </c>
      <c r="M12" s="51"/>
      <c r="N12" s="52"/>
      <c r="O12" s="53"/>
      <c r="P12" s="14"/>
      <c r="Q12" s="17" t="s">
        <v>9</v>
      </c>
    </row>
    <row r="13" spans="1:17" ht="15.75">
      <c r="A13" s="21"/>
      <c r="B13" s="49" t="s">
        <v>18</v>
      </c>
      <c r="C13" s="58" t="s">
        <v>35</v>
      </c>
      <c r="D13" s="59"/>
      <c r="E13" s="60"/>
      <c r="F13" s="48" t="s">
        <v>38</v>
      </c>
      <c r="G13" s="48"/>
      <c r="H13" s="58" t="s">
        <v>35</v>
      </c>
      <c r="I13" s="59"/>
      <c r="J13" s="60"/>
      <c r="K13" s="48" t="s">
        <v>39</v>
      </c>
      <c r="L13" s="48"/>
      <c r="M13" s="58" t="s">
        <v>35</v>
      </c>
      <c r="N13" s="59"/>
      <c r="O13" s="60"/>
      <c r="P13" s="48" t="s">
        <v>31</v>
      </c>
      <c r="Q13" s="48"/>
    </row>
    <row r="14" spans="1:17" ht="30" customHeight="1">
      <c r="A14" s="22"/>
      <c r="B14" s="50"/>
      <c r="C14" s="61"/>
      <c r="D14" s="62"/>
      <c r="E14" s="63"/>
      <c r="F14" s="23">
        <f>IF(SUM(F7,F8,F9)-SUM(F10,F11,F12)&gt;660000,660000,SUM(F7,F8,F9)-SUM(F10,F11,F12))</f>
        <v>0</v>
      </c>
      <c r="G14" s="24" t="s">
        <v>9</v>
      </c>
      <c r="H14" s="61"/>
      <c r="I14" s="62"/>
      <c r="J14" s="63"/>
      <c r="K14" s="23">
        <f>IF(SUM(K7,K8,K9)-SUM(K10,K11,K12)&gt;260000,260000,SUM(K7,K8,K9)-SUM(K10,K11,K12))</f>
        <v>0</v>
      </c>
      <c r="L14" s="24" t="s">
        <v>9</v>
      </c>
      <c r="M14" s="61"/>
      <c r="N14" s="62"/>
      <c r="O14" s="63"/>
      <c r="P14" s="23">
        <f>IF(SUM(P7,P8,P9)-SUM(P11,P12)&gt;170000,170000,SUM(P7,P8,P9)-SUM(P11,P12))</f>
        <v>0</v>
      </c>
      <c r="Q14" s="24" t="s">
        <v>9</v>
      </c>
    </row>
    <row r="15" spans="1:17" ht="14.25" customHeight="1">
      <c r="A15" s="25"/>
      <c r="B15" s="64" t="s">
        <v>19</v>
      </c>
      <c r="C15" s="71">
        <f>SUM(F14,K14,P14)</f>
        <v>0</v>
      </c>
      <c r="D15" s="72"/>
      <c r="E15" s="72"/>
      <c r="F15" s="72"/>
      <c r="G15" s="66" t="s">
        <v>9</v>
      </c>
      <c r="H15" s="26"/>
      <c r="I15" s="26"/>
      <c r="J15" s="26"/>
      <c r="K15" s="26"/>
      <c r="L15" s="26"/>
      <c r="M15" s="26"/>
      <c r="N15" s="26"/>
      <c r="O15" s="26"/>
      <c r="P15" s="26"/>
      <c r="Q15" s="31"/>
    </row>
    <row r="16" spans="1:17" ht="34.5" customHeight="1">
      <c r="A16" s="27"/>
      <c r="B16" s="65"/>
      <c r="C16" s="73"/>
      <c r="D16" s="74"/>
      <c r="E16" s="74"/>
      <c r="F16" s="74"/>
      <c r="G16" s="67"/>
      <c r="H16" s="28"/>
      <c r="I16" s="28"/>
      <c r="J16" s="28"/>
      <c r="K16" s="28"/>
      <c r="L16" s="28"/>
      <c r="M16" s="28"/>
      <c r="N16" s="28"/>
      <c r="O16" s="28"/>
      <c r="P16" s="28"/>
      <c r="Q16" s="32"/>
    </row>
    <row r="17" spans="2:22" ht="7.5" customHeight="1">
      <c r="S17" s="3" t="s">
        <v>20</v>
      </c>
      <c r="T17" s="1"/>
      <c r="U17" s="1"/>
      <c r="V17" s="1"/>
    </row>
    <row r="18" spans="2:22">
      <c r="B18" s="29" t="s">
        <v>21</v>
      </c>
      <c r="S18" s="33"/>
      <c r="T18" s="34" t="s">
        <v>22</v>
      </c>
      <c r="U18" s="34" t="s">
        <v>23</v>
      </c>
      <c r="V18" s="34" t="s">
        <v>24</v>
      </c>
    </row>
    <row r="19" spans="2:22">
      <c r="B19" s="29" t="s">
        <v>25</v>
      </c>
      <c r="S19" s="35" t="s">
        <v>26</v>
      </c>
      <c r="T19" s="39">
        <v>7.6999999999999999E-2</v>
      </c>
      <c r="U19" s="39">
        <v>2.98E-2</v>
      </c>
      <c r="V19" s="39">
        <v>2.58E-2</v>
      </c>
    </row>
    <row r="20" spans="2:22">
      <c r="B20" s="3" t="s">
        <v>29</v>
      </c>
      <c r="S20" s="35" t="s">
        <v>27</v>
      </c>
      <c r="T20" s="36">
        <v>32760</v>
      </c>
      <c r="U20" s="36">
        <v>12900</v>
      </c>
      <c r="V20" s="36">
        <v>12900</v>
      </c>
    </row>
    <row r="21" spans="2:22">
      <c r="B21" s="3" t="s">
        <v>30</v>
      </c>
      <c r="S21" s="35" t="s">
        <v>28</v>
      </c>
      <c r="T21" s="36">
        <v>23800</v>
      </c>
      <c r="U21" s="36">
        <v>8640</v>
      </c>
      <c r="V21" s="36">
        <v>7000</v>
      </c>
    </row>
    <row r="22" spans="2:22">
      <c r="S22" s="33" t="s">
        <v>16</v>
      </c>
      <c r="T22" s="33"/>
      <c r="U22" s="33"/>
      <c r="V22" s="33"/>
    </row>
    <row r="23" spans="2:22">
      <c r="S23" s="33" t="s">
        <v>17</v>
      </c>
      <c r="T23" s="33"/>
      <c r="U23" s="33"/>
      <c r="V23" s="33"/>
    </row>
    <row r="24" spans="2:22">
      <c r="S24" s="37"/>
      <c r="T24" s="37"/>
      <c r="U24" s="37"/>
      <c r="V24" s="37"/>
    </row>
  </sheetData>
  <sheetProtection algorithmName="SHA-512" hashValue="Mz7FBHqJnAa6AJYtHIZcT9MbtH/kny8lRb7HKXU1GcEihWSR4tv47umEuvsel193di7E4zvrT3ln0W+DitBNGg==" saltValue="v3S0ZyzYPGckQzUf5n6hyQ==" spinCount="100000" sheet="1" objects="1" scenarios="1"/>
  <mergeCells count="25">
    <mergeCell ref="B15:B16"/>
    <mergeCell ref="G15:G16"/>
    <mergeCell ref="C11:E11"/>
    <mergeCell ref="H11:J11"/>
    <mergeCell ref="P6:Q6"/>
    <mergeCell ref="M11:O11"/>
    <mergeCell ref="C6:D6"/>
    <mergeCell ref="F6:G6"/>
    <mergeCell ref="H6:I6"/>
    <mergeCell ref="K6:L6"/>
    <mergeCell ref="C15:F16"/>
    <mergeCell ref="H13:J14"/>
    <mergeCell ref="M13:O14"/>
    <mergeCell ref="F13:G13"/>
    <mergeCell ref="K13:L13"/>
    <mergeCell ref="M12:O12"/>
    <mergeCell ref="M5:Q5"/>
    <mergeCell ref="P13:Q13"/>
    <mergeCell ref="B13:B14"/>
    <mergeCell ref="H12:J12"/>
    <mergeCell ref="C12:E12"/>
    <mergeCell ref="A5:B6"/>
    <mergeCell ref="C13:E14"/>
    <mergeCell ref="C5:G5"/>
    <mergeCell ref="H5:L5"/>
  </mergeCells>
  <phoneticPr fontId="11"/>
  <printOptions horizontalCentered="1"/>
  <pageMargins left="0.27500000000000002" right="0.2361111111111111" top="0.98402777777777772" bottom="0.82986111111111116" header="0.51111111111111107" footer="0.51111111111111107"/>
  <pageSetup paperSize="9" scale="95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令和7年度_試算書</vt:lpstr>
      <vt:lpstr>令和7年度_試算書!Print_Area</vt:lpstr>
    </vt:vector>
  </TitlesOfParts>
  <Manager/>
  <Company>犬山市役所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電子計算課</dc:creator>
  <cp:keywords/>
  <dc:description/>
  <cp:lastModifiedBy>lgclt1136</cp:lastModifiedBy>
  <cp:revision/>
  <cp:lastPrinted>2025-03-18T07:09:42Z</cp:lastPrinted>
  <dcterms:created xsi:type="dcterms:W3CDTF">2001-03-14T01:39:11Z</dcterms:created>
  <dcterms:modified xsi:type="dcterms:W3CDTF">2025-04-07T01:01:39Z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1041-9.1.0.4917</vt:lpwstr>
  </property>
</Properties>
</file>